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nr 10 27.05)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<sst xmlns="http://schemas.openxmlformats.org/spreadsheetml/2006/main" count="64" uniqueCount="62">
  <si>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</si>
  <si>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</si>
  <si>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</si>
  <si>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</si>
  <si>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</si>
  <si>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</si>
  <si>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</si>
  <si>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</si>
  <si>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</si>
  <si>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</si>
  <si>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</si>
  <si>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</si>
  <si>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</si>
  <si>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</si>
  <si>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</si>
  <si>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</si>
  <si>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</si>
  <si>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</si>
  <si>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</si>
  <si>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</si>
  <si>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</si>
  <si>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</si>
  <si>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</si>
  <si>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</si>
  <si>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</si>
  <si>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</si>
  <si>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</si>
  <si>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</si>
  <si>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</si>
  <si>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</si>
  <si>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</si>
  <si>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</si>
  <si>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</si>
  <si>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</si>
  <si>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</si>
  <si>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</si>
  <si>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</si>
  <si>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udzielonych poręczeń</t>
  </si>
  <si>
    <t>wykup papierów wartościowych</t>
  </si>
  <si>
    <t>Spłata rat kapitałowych z wyłączeniem prefinansowania</t>
  </si>
  <si>
    <t>Obsługa długu (2.1+2.2+2.3)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</si>
  <si>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</si>
  <si>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</si>
  <si>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</si>
  <si>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</si>
  <si>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</si>
  <si>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Spłata rat kapitałowych z tytułu prefinansowania</t>
  </si>
  <si>
    <r>
      <t xml:space="preserve">Zobowiązania wg tytułów dłużnych: </t>
    </r>
    <r>
      <rPr>
        <sz val="10"/>
        <rFont val="Times New Roman"/>
        <family val="1"/>
      </rPr>
      <t>(1.1+1.2+1.3)</t>
    </r>
    <r>
      <rPr>
        <sz val="10"/>
        <color indexed="10"/>
        <rFont val="Times New Roman"/>
        <family val="1"/>
      </rPr>
      <t xml:space="preserve"> </t>
    </r>
  </si>
  <si>
    <t>Kwota długu na dzień 31.12.2007</t>
  </si>
  <si>
    <r>
      <t xml:space="preserve">długu po uwzględnieniu wyłączeń </t>
    </r>
    <r>
      <rPr>
        <sz val="10"/>
        <rFont val="Times New Roman"/>
        <family val="1"/>
      </rPr>
      <t xml:space="preserve">(art. 170 ust. 3)
</t>
    </r>
  </si>
  <si>
    <t>Łączna kwota długu na koniec roku budżetowego (1-2.1-2.2)</t>
  </si>
  <si>
    <t>2.1.4</t>
  </si>
  <si>
    <t>7.</t>
  </si>
  <si>
    <r>
      <t xml:space="preserve">długu </t>
    </r>
    <r>
      <rPr>
        <sz val="10"/>
        <rFont val="Times New Roman"/>
        <family val="1"/>
      </rPr>
      <t>(art. 170 ust. 1)         (3:4)</t>
    </r>
  </si>
  <si>
    <r>
      <t xml:space="preserve">spłaty zadłużenia </t>
    </r>
    <r>
      <rPr>
        <sz val="10"/>
        <rFont val="Times New Roman"/>
        <family val="1"/>
      </rPr>
      <t>(art. 169 ust. 1)        (2:4)</t>
    </r>
  </si>
  <si>
    <t xml:space="preserve">Zaciągnięte zobowiązania (bez prefinansowania) z tytułu: </t>
  </si>
  <si>
    <t>7.1</t>
  </si>
  <si>
    <t>7.2</t>
  </si>
  <si>
    <t>7.3</t>
  </si>
  <si>
    <t>7.4</t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</si>
  <si>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(2.1+2.3):4</t>
    </r>
  </si>
  <si>
    <t>Prognoza kwoty długu i spłat na rok 2008 i lata następne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</si>
</sst>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;[Red]#,##0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 inden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 indent="8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6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0" fontId="5" fillId="0" borderId="1" xfId="1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 indent="1"/>
    </xf>
    <xf numFmtId="10" fontId="5" fillId="0" borderId="1" xfId="19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workbookViewId="0" topLeftCell="A13">
      <selection activeCell="D31" sqref="D31"/>
    </sheetView>
  </sheetViews>
  <sheetFormatPr defaultColWidth="9.00390625" defaultRowHeight="12.75"/>
  <cols>
    <col min="1" max="1" width="6.25390625" style="2" customWidth="1"/>
    <col min="2" max="2" width="52.75390625" style="2" customWidth="1"/>
    <col min="3" max="3" width="11.625" style="2" customWidth="1"/>
    <col min="4" max="4" width="12.125" style="2" customWidth="1"/>
    <col min="5" max="5" width="10.75390625" style="2" customWidth="1"/>
    <col min="6" max="9" width="10.125" style="2" customWidth="1"/>
    <col min="10" max="10" width="10.125" style="2" bestFit="1" customWidth="1"/>
    <col min="11" max="16384" width="9.125" style="2" customWidth="1"/>
  </cols>
  <sheetData>
    <row r="1" spans="1:9" ht="18.75">
      <c r="A1" s="38" t="s">
        <v>61</v>
      </c>
      <c r="B1" s="38"/>
      <c r="C1" s="38"/>
      <c r="D1" s="38"/>
      <c r="E1" s="38"/>
      <c r="F1" s="38"/>
      <c r="G1" s="38"/>
      <c r="H1" s="38"/>
      <c r="I1" s="38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ht="12.75">
      <c r="I3" s="3" t="s">
        <v>6</v>
      </c>
    </row>
    <row r="4" spans="1:10" s="5" customFormat="1" ht="35.25" customHeight="1">
      <c r="A4" s="39" t="s">
        <v>7</v>
      </c>
      <c r="B4" s="39" t="s">
        <v>0</v>
      </c>
      <c r="C4" s="40" t="s">
        <v>48</v>
      </c>
      <c r="D4" s="36" t="s">
        <v>14</v>
      </c>
      <c r="E4" s="37"/>
      <c r="F4" s="37"/>
      <c r="G4" s="37"/>
      <c r="H4" s="37"/>
      <c r="I4" s="37"/>
      <c r="J4" s="37"/>
    </row>
    <row r="5" spans="1:10" s="5" customFormat="1" ht="23.25" customHeight="1">
      <c r="A5" s="39"/>
      <c r="B5" s="39"/>
      <c r="C5" s="41"/>
      <c r="D5" s="4">
        <v>2008</v>
      </c>
      <c r="E5" s="4">
        <v>2009</v>
      </c>
      <c r="F5" s="4">
        <v>2010</v>
      </c>
      <c r="G5" s="4">
        <v>2011</v>
      </c>
      <c r="H5" s="4">
        <v>2012</v>
      </c>
      <c r="I5" s="4">
        <v>2013</v>
      </c>
      <c r="J5" s="4">
        <v>2014</v>
      </c>
    </row>
    <row r="6" spans="1:10" s="7" customFormat="1" ht="8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5" customFormat="1" ht="19.5" customHeight="1">
      <c r="A7" s="8" t="s">
        <v>2</v>
      </c>
      <c r="B7" s="9" t="s">
        <v>47</v>
      </c>
      <c r="C7" s="10">
        <f aca="true" t="shared" si="0" ref="C7:J7">C8+C12+C17</f>
        <v>4258808</v>
      </c>
      <c r="D7" s="10">
        <f t="shared" si="0"/>
        <v>10555959</v>
      </c>
      <c r="E7" s="10">
        <f t="shared" si="0"/>
        <v>12750745</v>
      </c>
      <c r="F7" s="10">
        <f t="shared" si="0"/>
        <v>10601947</v>
      </c>
      <c r="G7" s="10">
        <f t="shared" si="0"/>
        <v>7562720</v>
      </c>
      <c r="H7" s="10">
        <f t="shared" si="0"/>
        <v>5000000</v>
      </c>
      <c r="I7" s="10">
        <f t="shared" si="0"/>
        <v>2950000</v>
      </c>
      <c r="J7" s="10">
        <f t="shared" si="0"/>
        <v>800000</v>
      </c>
    </row>
    <row r="8" spans="1:10" ht="25.5" customHeight="1">
      <c r="A8" s="11" t="s">
        <v>9</v>
      </c>
      <c r="B8" s="9" t="s">
        <v>55</v>
      </c>
      <c r="C8" s="13">
        <f aca="true" t="shared" si="1" ref="C8:J8">SUM(C9:C11)</f>
        <v>4258808</v>
      </c>
      <c r="D8" s="13">
        <f t="shared" si="1"/>
        <v>4258808</v>
      </c>
      <c r="E8" s="13">
        <f t="shared" si="1"/>
        <v>8700745</v>
      </c>
      <c r="F8" s="13">
        <f t="shared" si="1"/>
        <v>9851947</v>
      </c>
      <c r="G8" s="13">
        <f t="shared" si="1"/>
        <v>7562720</v>
      </c>
      <c r="H8" s="13">
        <f t="shared" si="1"/>
        <v>5000000</v>
      </c>
      <c r="I8" s="13">
        <f t="shared" si="1"/>
        <v>2950000</v>
      </c>
      <c r="J8" s="13">
        <f t="shared" si="1"/>
        <v>800000</v>
      </c>
    </row>
    <row r="9" spans="1:10" ht="15" customHeight="1">
      <c r="A9" s="14" t="s">
        <v>30</v>
      </c>
      <c r="B9" s="15" t="s">
        <v>15</v>
      </c>
      <c r="C9" s="13">
        <v>2088868</v>
      </c>
      <c r="D9" s="13">
        <v>2088868</v>
      </c>
      <c r="E9" s="13">
        <f aca="true" t="shared" si="2" ref="E9:J10">D9+D13-D22</f>
        <v>4160765</v>
      </c>
      <c r="F9" s="13">
        <f t="shared" si="2"/>
        <v>2251947</v>
      </c>
      <c r="G9" s="13">
        <f t="shared" si="2"/>
        <v>712720</v>
      </c>
      <c r="H9" s="13">
        <f t="shared" si="2"/>
        <v>0</v>
      </c>
      <c r="I9" s="13">
        <f t="shared" si="2"/>
        <v>0</v>
      </c>
      <c r="J9" s="13">
        <f t="shared" si="2"/>
        <v>0</v>
      </c>
    </row>
    <row r="10" spans="1:10" ht="15" customHeight="1">
      <c r="A10" s="14" t="s">
        <v>31</v>
      </c>
      <c r="B10" s="15" t="s">
        <v>16</v>
      </c>
      <c r="C10" s="13">
        <v>1969940</v>
      </c>
      <c r="D10" s="13">
        <v>1969940</v>
      </c>
      <c r="E10" s="13">
        <f t="shared" si="2"/>
        <v>1839980</v>
      </c>
      <c r="F10" s="13">
        <f t="shared" si="2"/>
        <v>1600000</v>
      </c>
      <c r="G10" s="13">
        <f t="shared" si="2"/>
        <v>1450000</v>
      </c>
      <c r="H10" s="13">
        <f t="shared" si="2"/>
        <v>600000</v>
      </c>
      <c r="I10" s="13">
        <f t="shared" si="2"/>
        <v>150000</v>
      </c>
      <c r="J10" s="13">
        <f t="shared" si="2"/>
        <v>0</v>
      </c>
    </row>
    <row r="11" spans="1:10" ht="15" customHeight="1">
      <c r="A11" s="14" t="s">
        <v>32</v>
      </c>
      <c r="B11" s="15" t="s">
        <v>17</v>
      </c>
      <c r="C11" s="13">
        <v>200000</v>
      </c>
      <c r="D11" s="13">
        <v>200000</v>
      </c>
      <c r="E11" s="13">
        <f aca="true" t="shared" si="3" ref="E11:J11">D11+D16-D24</f>
        <v>2700000</v>
      </c>
      <c r="F11" s="13">
        <f t="shared" si="3"/>
        <v>6000000</v>
      </c>
      <c r="G11" s="13">
        <f t="shared" si="3"/>
        <v>5400000</v>
      </c>
      <c r="H11" s="13">
        <f t="shared" si="3"/>
        <v>4400000</v>
      </c>
      <c r="I11" s="13">
        <f t="shared" si="3"/>
        <v>2800000</v>
      </c>
      <c r="J11" s="13">
        <f t="shared" si="3"/>
        <v>800000</v>
      </c>
    </row>
    <row r="12" spans="1:10" ht="15" customHeight="1">
      <c r="A12" s="11" t="s">
        <v>10</v>
      </c>
      <c r="B12" s="12" t="s">
        <v>41</v>
      </c>
      <c r="C12" s="13">
        <f aca="true" t="shared" si="4" ref="C12:I12">SUM(C13:C16)</f>
        <v>0</v>
      </c>
      <c r="D12" s="13">
        <f t="shared" si="4"/>
        <v>6297151</v>
      </c>
      <c r="E12" s="13">
        <f t="shared" si="4"/>
        <v>4050000</v>
      </c>
      <c r="F12" s="13">
        <f t="shared" si="4"/>
        <v>750000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32"/>
    </row>
    <row r="13" spans="1:10" ht="15" customHeight="1">
      <c r="A13" s="14" t="s">
        <v>33</v>
      </c>
      <c r="B13" s="15" t="s">
        <v>18</v>
      </c>
      <c r="C13" s="13"/>
      <c r="D13" s="13">
        <v>3047151</v>
      </c>
      <c r="E13" s="16"/>
      <c r="F13" s="16"/>
      <c r="G13" s="16"/>
      <c r="H13" s="16"/>
      <c r="I13" s="16"/>
      <c r="J13" s="32"/>
    </row>
    <row r="14" spans="1:10" ht="15" customHeight="1">
      <c r="A14" s="14" t="s">
        <v>34</v>
      </c>
      <c r="B14" s="15" t="s">
        <v>19</v>
      </c>
      <c r="C14" s="13"/>
      <c r="D14" s="13">
        <v>750000</v>
      </c>
      <c r="E14" s="13">
        <v>750000</v>
      </c>
      <c r="F14" s="13">
        <v>750000</v>
      </c>
      <c r="G14" s="16"/>
      <c r="H14" s="16"/>
      <c r="I14" s="16"/>
      <c r="J14" s="32"/>
    </row>
    <row r="15" spans="1:10" ht="15" customHeight="1">
      <c r="A15" s="14"/>
      <c r="B15" s="17" t="s">
        <v>20</v>
      </c>
      <c r="C15" s="13"/>
      <c r="D15" s="13"/>
      <c r="E15" s="16"/>
      <c r="F15" s="16"/>
      <c r="G15" s="16"/>
      <c r="H15" s="16"/>
      <c r="I15" s="16"/>
      <c r="J15" s="32"/>
    </row>
    <row r="16" spans="1:10" ht="15" customHeight="1">
      <c r="A16" s="14" t="s">
        <v>35</v>
      </c>
      <c r="B16" s="15" t="s">
        <v>8</v>
      </c>
      <c r="C16" s="13"/>
      <c r="D16" s="13">
        <v>2500000</v>
      </c>
      <c r="E16" s="13">
        <v>3300000</v>
      </c>
      <c r="F16" s="16"/>
      <c r="G16" s="16"/>
      <c r="H16" s="16"/>
      <c r="I16" s="16"/>
      <c r="J16" s="32"/>
    </row>
    <row r="17" spans="1:10" ht="15" customHeight="1">
      <c r="A17" s="11" t="s">
        <v>11</v>
      </c>
      <c r="B17" s="12" t="s">
        <v>21</v>
      </c>
      <c r="C17" s="18">
        <f aca="true" t="shared" si="5" ref="C17:J17">SUM(C18:C19)</f>
        <v>0</v>
      </c>
      <c r="D17" s="18">
        <f t="shared" si="5"/>
        <v>0</v>
      </c>
      <c r="E17" s="19">
        <f t="shared" si="5"/>
        <v>0</v>
      </c>
      <c r="F17" s="19">
        <f t="shared" si="5"/>
        <v>0</v>
      </c>
      <c r="G17" s="19">
        <f t="shared" si="5"/>
        <v>0</v>
      </c>
      <c r="H17" s="19">
        <f t="shared" si="5"/>
        <v>0</v>
      </c>
      <c r="I17" s="19">
        <f t="shared" si="5"/>
        <v>0</v>
      </c>
      <c r="J17" s="33">
        <f t="shared" si="5"/>
        <v>0</v>
      </c>
    </row>
    <row r="18" spans="1:10" ht="15" customHeight="1">
      <c r="A18" s="14" t="s">
        <v>42</v>
      </c>
      <c r="B18" s="20" t="s">
        <v>44</v>
      </c>
      <c r="C18" s="21"/>
      <c r="D18" s="21"/>
      <c r="E18" s="22"/>
      <c r="F18" s="22"/>
      <c r="G18" s="22"/>
      <c r="H18" s="22"/>
      <c r="I18" s="22"/>
      <c r="J18" s="32"/>
    </row>
    <row r="19" spans="1:10" ht="15" customHeight="1">
      <c r="A19" s="14" t="s">
        <v>43</v>
      </c>
      <c r="B19" s="20" t="s">
        <v>45</v>
      </c>
      <c r="C19" s="21"/>
      <c r="D19" s="21"/>
      <c r="E19" s="22"/>
      <c r="F19" s="22"/>
      <c r="G19" s="22"/>
      <c r="H19" s="22"/>
      <c r="I19" s="22"/>
      <c r="J19" s="32"/>
    </row>
    <row r="20" spans="1:10" s="5" customFormat="1" ht="22.5" customHeight="1">
      <c r="A20" s="8">
        <v>2</v>
      </c>
      <c r="B20" s="9" t="s">
        <v>40</v>
      </c>
      <c r="C20" s="10">
        <f>SUM(C27,C26,C21)</f>
        <v>1287605</v>
      </c>
      <c r="D20" s="10">
        <f aca="true" t="shared" si="6" ref="D20:J20">D21+D26+D27</f>
        <v>2053996</v>
      </c>
      <c r="E20" s="10">
        <f t="shared" si="6"/>
        <v>3236462</v>
      </c>
      <c r="F20" s="10">
        <f t="shared" si="6"/>
        <v>3385176</v>
      </c>
      <c r="G20" s="10">
        <f t="shared" si="6"/>
        <v>2837606</v>
      </c>
      <c r="H20" s="10">
        <f t="shared" si="6"/>
        <v>2243829</v>
      </c>
      <c r="I20" s="10">
        <f t="shared" si="6"/>
        <v>2246494</v>
      </c>
      <c r="J20" s="10">
        <f t="shared" si="6"/>
        <v>821798</v>
      </c>
    </row>
    <row r="21" spans="1:10" s="5" customFormat="1" ht="15" customHeight="1">
      <c r="A21" s="8" t="s">
        <v>12</v>
      </c>
      <c r="B21" s="9" t="s">
        <v>39</v>
      </c>
      <c r="C21" s="10">
        <f aca="true" t="shared" si="7" ref="C21:J21">SUM(C22:C25)</f>
        <v>1107540</v>
      </c>
      <c r="D21" s="10">
        <f t="shared" si="7"/>
        <v>1855214</v>
      </c>
      <c r="E21" s="10">
        <f t="shared" si="7"/>
        <v>2898798</v>
      </c>
      <c r="F21" s="10">
        <f t="shared" si="7"/>
        <v>3039227</v>
      </c>
      <c r="G21" s="10">
        <f t="shared" si="7"/>
        <v>2562720</v>
      </c>
      <c r="H21" s="10">
        <f t="shared" si="7"/>
        <v>2050000</v>
      </c>
      <c r="I21" s="10">
        <f t="shared" si="7"/>
        <v>2150000</v>
      </c>
      <c r="J21" s="10">
        <f t="shared" si="7"/>
        <v>800000</v>
      </c>
    </row>
    <row r="22" spans="1:10" ht="15" customHeight="1">
      <c r="A22" s="14" t="s">
        <v>27</v>
      </c>
      <c r="B22" s="15" t="s">
        <v>15</v>
      </c>
      <c r="C22" s="13">
        <v>1107540</v>
      </c>
      <c r="D22" s="13">
        <v>975254</v>
      </c>
      <c r="E22" s="13">
        <v>1908818</v>
      </c>
      <c r="F22" s="13">
        <v>1539227</v>
      </c>
      <c r="G22" s="13">
        <v>712720</v>
      </c>
      <c r="H22" s="13"/>
      <c r="I22" s="13"/>
      <c r="J22" s="32">
        <v>0</v>
      </c>
    </row>
    <row r="23" spans="1:10" ht="15" customHeight="1">
      <c r="A23" s="14" t="s">
        <v>28</v>
      </c>
      <c r="B23" s="15" t="s">
        <v>16</v>
      </c>
      <c r="C23" s="13"/>
      <c r="D23" s="13">
        <v>879960</v>
      </c>
      <c r="E23" s="13">
        <v>989980</v>
      </c>
      <c r="F23" s="13">
        <v>900000</v>
      </c>
      <c r="G23" s="13">
        <v>850000</v>
      </c>
      <c r="H23" s="13">
        <v>450000</v>
      </c>
      <c r="I23" s="13">
        <v>150000</v>
      </c>
      <c r="J23" s="32"/>
    </row>
    <row r="24" spans="1:10" ht="15" customHeight="1">
      <c r="A24" s="14" t="s">
        <v>29</v>
      </c>
      <c r="B24" s="15" t="s">
        <v>38</v>
      </c>
      <c r="C24" s="13"/>
      <c r="D24" s="23"/>
      <c r="E24" s="24"/>
      <c r="F24" s="13">
        <v>600000</v>
      </c>
      <c r="G24" s="13">
        <v>1000000</v>
      </c>
      <c r="H24" s="13">
        <v>1600000</v>
      </c>
      <c r="I24" s="13">
        <v>2000000</v>
      </c>
      <c r="J24" s="34">
        <v>800000</v>
      </c>
    </row>
    <row r="25" spans="1:10" ht="15" customHeight="1">
      <c r="A25" s="14" t="s">
        <v>51</v>
      </c>
      <c r="B25" s="15" t="s">
        <v>37</v>
      </c>
      <c r="C25" s="13"/>
      <c r="D25" s="23"/>
      <c r="E25" s="24"/>
      <c r="F25" s="24"/>
      <c r="G25" s="24"/>
      <c r="H25" s="24"/>
      <c r="I25" s="24"/>
      <c r="J25" s="32"/>
    </row>
    <row r="26" spans="1:10" ht="15" customHeight="1">
      <c r="A26" s="11" t="s">
        <v>13</v>
      </c>
      <c r="B26" s="12" t="s">
        <v>46</v>
      </c>
      <c r="C26" s="13"/>
      <c r="D26" s="23"/>
      <c r="E26" s="24"/>
      <c r="F26" s="24"/>
      <c r="G26" s="24"/>
      <c r="H26" s="24"/>
      <c r="I26" s="24"/>
      <c r="J26" s="32"/>
    </row>
    <row r="27" spans="1:10" s="26" customFormat="1" ht="14.25" customHeight="1">
      <c r="A27" s="11" t="s">
        <v>26</v>
      </c>
      <c r="B27" s="12" t="s">
        <v>36</v>
      </c>
      <c r="C27" s="25">
        <v>180065</v>
      </c>
      <c r="D27" s="25">
        <v>198782</v>
      </c>
      <c r="E27" s="25">
        <v>337664</v>
      </c>
      <c r="F27" s="25">
        <v>345949</v>
      </c>
      <c r="G27" s="25">
        <v>274886</v>
      </c>
      <c r="H27" s="25">
        <v>193829</v>
      </c>
      <c r="I27" s="25">
        <v>96494</v>
      </c>
      <c r="J27" s="35">
        <v>21798</v>
      </c>
    </row>
    <row r="28" spans="1:10" s="26" customFormat="1" ht="14.25" customHeight="1">
      <c r="A28" s="11" t="s">
        <v>3</v>
      </c>
      <c r="B28" s="12" t="s">
        <v>50</v>
      </c>
      <c r="C28" s="25">
        <v>4258808</v>
      </c>
      <c r="D28" s="25">
        <f aca="true" t="shared" si="8" ref="D28:J28">D7-D21-D26</f>
        <v>8700745</v>
      </c>
      <c r="E28" s="25">
        <f t="shared" si="8"/>
        <v>9851947</v>
      </c>
      <c r="F28" s="25">
        <f t="shared" si="8"/>
        <v>7562720</v>
      </c>
      <c r="G28" s="25">
        <f t="shared" si="8"/>
        <v>5000000</v>
      </c>
      <c r="H28" s="25">
        <f t="shared" si="8"/>
        <v>2950000</v>
      </c>
      <c r="I28" s="25">
        <f t="shared" si="8"/>
        <v>800000</v>
      </c>
      <c r="J28" s="25">
        <f t="shared" si="8"/>
        <v>0</v>
      </c>
    </row>
    <row r="29" spans="1:10" s="5" customFormat="1" ht="22.5" customHeight="1">
      <c r="A29" s="8" t="s">
        <v>1</v>
      </c>
      <c r="B29" s="9" t="s">
        <v>22</v>
      </c>
      <c r="C29" s="10">
        <v>22909536</v>
      </c>
      <c r="D29" s="10">
        <v>24740867</v>
      </c>
      <c r="E29" s="10">
        <v>23310427</v>
      </c>
      <c r="F29" s="10">
        <v>23543531</v>
      </c>
      <c r="G29" s="10">
        <v>23778966</v>
      </c>
      <c r="H29" s="10">
        <v>24016756</v>
      </c>
      <c r="I29" s="10">
        <v>24256924</v>
      </c>
      <c r="J29" s="34">
        <v>24499493</v>
      </c>
    </row>
    <row r="30" spans="1:10" s="28" customFormat="1" ht="22.5" customHeight="1">
      <c r="A30" s="8" t="s">
        <v>4</v>
      </c>
      <c r="B30" s="9" t="s">
        <v>24</v>
      </c>
      <c r="C30" s="10">
        <v>22327277</v>
      </c>
      <c r="D30" s="27">
        <v>29182804</v>
      </c>
      <c r="E30" s="10">
        <v>24119928</v>
      </c>
      <c r="F30" s="10">
        <v>21910590</v>
      </c>
      <c r="G30" s="10">
        <v>22604492</v>
      </c>
      <c r="H30" s="10">
        <v>22978309</v>
      </c>
      <c r="I30" s="10">
        <v>23208092</v>
      </c>
      <c r="J30" s="34">
        <v>23440172</v>
      </c>
    </row>
    <row r="31" spans="1:10" s="28" customFormat="1" ht="22.5" customHeight="1">
      <c r="A31" s="8" t="s">
        <v>5</v>
      </c>
      <c r="B31" s="9" t="s">
        <v>25</v>
      </c>
      <c r="C31" s="10">
        <f aca="true" t="shared" si="9" ref="C31:J31">(C29-C30)</f>
        <v>582259</v>
      </c>
      <c r="D31" s="10">
        <f t="shared" si="9"/>
        <v>-4441937</v>
      </c>
      <c r="E31" s="10">
        <f t="shared" si="9"/>
        <v>-809501</v>
      </c>
      <c r="F31" s="10">
        <f t="shared" si="9"/>
        <v>1632941</v>
      </c>
      <c r="G31" s="10">
        <f t="shared" si="9"/>
        <v>1174474</v>
      </c>
      <c r="H31" s="10">
        <f t="shared" si="9"/>
        <v>1038447</v>
      </c>
      <c r="I31" s="10">
        <f t="shared" si="9"/>
        <v>1048832</v>
      </c>
      <c r="J31" s="10">
        <f t="shared" si="9"/>
        <v>1059321</v>
      </c>
    </row>
    <row r="32" spans="1:10" s="5" customFormat="1" ht="22.5" customHeight="1">
      <c r="A32" s="8" t="s">
        <v>52</v>
      </c>
      <c r="B32" s="9" t="s">
        <v>23</v>
      </c>
      <c r="C32" s="29"/>
      <c r="D32" s="29"/>
      <c r="E32" s="29"/>
      <c r="F32" s="29"/>
      <c r="G32" s="29"/>
      <c r="H32" s="29"/>
      <c r="I32" s="29"/>
      <c r="J32" s="32"/>
    </row>
    <row r="33" spans="1:10" ht="15" customHeight="1">
      <c r="A33" s="11" t="s">
        <v>56</v>
      </c>
      <c r="B33" s="30" t="s">
        <v>53</v>
      </c>
      <c r="C33" s="31">
        <f aca="true" t="shared" si="10" ref="C33:J33">C28/C29</f>
        <v>0.18589673749830637</v>
      </c>
      <c r="D33" s="31">
        <f t="shared" si="10"/>
        <v>0.3516750241614411</v>
      </c>
      <c r="E33" s="31">
        <f t="shared" si="10"/>
        <v>0.422641206872787</v>
      </c>
      <c r="F33" s="31">
        <f t="shared" si="10"/>
        <v>0.32122284461069156</v>
      </c>
      <c r="G33" s="31">
        <f t="shared" si="10"/>
        <v>0.2102698662338808</v>
      </c>
      <c r="H33" s="31">
        <f t="shared" si="10"/>
        <v>0.12283091021951507</v>
      </c>
      <c r="I33" s="31">
        <f t="shared" si="10"/>
        <v>0.032980274003414446</v>
      </c>
      <c r="J33" s="31">
        <f t="shared" si="10"/>
        <v>0</v>
      </c>
    </row>
    <row r="34" spans="1:10" ht="28.5" customHeight="1">
      <c r="A34" s="11" t="s">
        <v>57</v>
      </c>
      <c r="B34" s="30" t="s">
        <v>49</v>
      </c>
      <c r="C34" s="31">
        <f aca="true" t="shared" si="11" ref="C34:J34">C28/C29</f>
        <v>0.18589673749830637</v>
      </c>
      <c r="D34" s="31">
        <f t="shared" si="11"/>
        <v>0.3516750241614411</v>
      </c>
      <c r="E34" s="31">
        <f t="shared" si="11"/>
        <v>0.422641206872787</v>
      </c>
      <c r="F34" s="31">
        <f t="shared" si="11"/>
        <v>0.32122284461069156</v>
      </c>
      <c r="G34" s="31">
        <f t="shared" si="11"/>
        <v>0.2102698662338808</v>
      </c>
      <c r="H34" s="31">
        <f t="shared" si="11"/>
        <v>0.12283091021951507</v>
      </c>
      <c r="I34" s="31">
        <f t="shared" si="11"/>
        <v>0.032980274003414446</v>
      </c>
      <c r="J34" s="31">
        <f t="shared" si="11"/>
        <v>0</v>
      </c>
    </row>
    <row r="35" spans="1:10" ht="15" customHeight="1">
      <c r="A35" s="11" t="s">
        <v>58</v>
      </c>
      <c r="B35" s="30" t="s">
        <v>54</v>
      </c>
      <c r="C35" s="31">
        <f aca="true" t="shared" si="12" ref="C35:J35">C20/C29</f>
        <v>0.05620388819747375</v>
      </c>
      <c r="D35" s="31">
        <f t="shared" si="12"/>
        <v>0.08302037272986432</v>
      </c>
      <c r="E35" s="31">
        <f t="shared" si="12"/>
        <v>0.13884181529579015</v>
      </c>
      <c r="F35" s="31">
        <f t="shared" si="12"/>
        <v>0.14378370007455551</v>
      </c>
      <c r="G35" s="31">
        <f t="shared" si="12"/>
        <v>0.11933260680889152</v>
      </c>
      <c r="H35" s="31">
        <f t="shared" si="12"/>
        <v>0.09342764693116756</v>
      </c>
      <c r="I35" s="31">
        <f t="shared" si="12"/>
        <v>0.09261248458378317</v>
      </c>
      <c r="J35" s="31">
        <f t="shared" si="12"/>
        <v>0.03354346965465775</v>
      </c>
    </row>
    <row r="36" spans="1:10" ht="25.5" customHeight="1">
      <c r="A36" s="11" t="s">
        <v>59</v>
      </c>
      <c r="B36" s="30" t="s">
        <v>60</v>
      </c>
      <c r="C36" s="31">
        <f>SUM(C21+C27)/C29</f>
        <v>0.05620388819747375</v>
      </c>
      <c r="D36" s="31">
        <f>SUM(D21+D27)/D29</f>
        <v>0.08302037272986432</v>
      </c>
      <c r="E36" s="31">
        <f>SUM(E21+E27)/E29</f>
        <v>0.13884181529579015</v>
      </c>
      <c r="F36" s="31">
        <f>(F21+F27)/F29</f>
        <v>0.14378370007455551</v>
      </c>
      <c r="G36" s="31">
        <f>(G21+G27)/G29</f>
        <v>0.11933260680889152</v>
      </c>
      <c r="H36" s="31">
        <f>(H21+H27)/H29</f>
        <v>0.09342764693116756</v>
      </c>
      <c r="I36" s="31">
        <f>(I21+I27)/I29</f>
        <v>0.09261248458378317</v>
      </c>
      <c r="J36" s="31">
        <f>(J21+J27)/J29</f>
        <v>0.03354346965465775</v>
      </c>
    </row>
  </sheetData>
  <mergeCells count="5">
    <mergeCell ref="D4:J4"/>
    <mergeCell ref="A1:I1"/>
    <mergeCell ref="A4:A5"/>
    <mergeCell ref="B4:B5"/>
    <mergeCell ref="C4:C5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0" r:id="rId1"/>
  <headerFooter alignWithMargins="0">
    <oddHeader>&amp;L&amp;8Załącznik Nr 1
do Uchwały Nr XVIII/146/2008
Rady Gminy Jedlnia Letnisko
z dnia 27.05.2008r.&amp;R&amp;"Times New Roman,Normalny"&amp;9Załącznik Nr 10
do Uchwały Nr XIV/105/2007
Rady Gminy Jedlnia Letnisko
z dnia 18.12.2008r.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YOUR</cp:lastModifiedBy>
  <cp:lastPrinted>2008-05-27T13:16:03Z</cp:lastPrinted>
  <dcterms:created xsi:type="dcterms:W3CDTF">1998-12-09T13:02:10Z</dcterms:created>
  <dcterms:modified xsi:type="dcterms:W3CDTF">2008-05-27T13:17:12Z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