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50" activeTab="2"/>
  </bookViews>
  <sheets>
    <sheet name="3 XV-120-2008" sheetId="1" r:id="rId1"/>
    <sheet name="3a XVI-120-2008" sheetId="2" r:id="rId2"/>
    <sheet name="4 XVI-120-2008" sheetId="3" r:id="rId3"/>
  </sheets>
  <definedNames>
    <definedName name="_xlnm.Print_Area" localSheetId="0">'3 XV-120-2008'!$A$1:$N$132</definedName>
    <definedName name="_xlnm.Print_Area" localSheetId="1">'3a XVI-120-2008'!$A$1:$M$46</definedName>
    <definedName name="_xlnm.Print_Area" localSheetId="2">'4 XVI-120-2008'!$A$1:$Q$95</definedName>
    <definedName name="_xlnm.Print_Titles" localSheetId="0">'3 XV-120-2008'!$5:$7</definedName>
    <definedName name="_xlnm.Print_Titles" localSheetId="2">'4 XVI-120-2008'!$3:$9</definedName>
  </definedNames>
  <calcPr fullCalcOnLoad="1"/>
</workbook>
</file>

<file path=xl/sharedStrings.xml><?xml version="1.0" encoding="utf-8"?>
<sst xmlns="http://schemas.openxmlformats.org/spreadsheetml/2006/main" count="482" uniqueCount="199">
  <si>
    <t>Dział</t>
  </si>
  <si>
    <t>010</t>
  </si>
  <si>
    <t>01010</t>
  </si>
  <si>
    <t>600</t>
  </si>
  <si>
    <t>60016</t>
  </si>
  <si>
    <t>750</t>
  </si>
  <si>
    <t>75023</t>
  </si>
  <si>
    <t>801</t>
  </si>
  <si>
    <t>80101</t>
  </si>
  <si>
    <t>80113</t>
  </si>
  <si>
    <t>900</t>
  </si>
  <si>
    <t>z tego:</t>
  </si>
  <si>
    <t>w tym:</t>
  </si>
  <si>
    <t>w złotych</t>
  </si>
  <si>
    <t>§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</si>
  <si>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</si>
  <si>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</si>
  <si>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</si>
  <si>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</si>
  <si>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</si>
  <si>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Planowane wydatki</t>
  </si>
  <si>
    <t>Środki
z budżetu krajowego</t>
  </si>
  <si>
    <t>Środki
z budżetu UE</t>
  </si>
  <si>
    <t>2008 r.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</si>
  <si>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</si>
  <si>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</si>
  <si>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</si>
  <si>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</si>
  <si>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</si>
  <si>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</si>
  <si>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</si>
  <si>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</si>
  <si>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</si>
  <si>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</si>
  <si>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Wydatki majątkowe razem:</t>
  </si>
  <si>
    <t>x</t>
  </si>
  <si>
    <t>1.1</t>
  </si>
  <si>
    <t>Program:</t>
  </si>
  <si>
    <t>PROW</t>
  </si>
  <si>
    <t>Priorytet:</t>
  </si>
  <si>
    <t>III</t>
  </si>
  <si>
    <t>Działanie:</t>
  </si>
  <si>
    <t>3.2.1</t>
  </si>
  <si>
    <t>Nazwa projektu:</t>
  </si>
  <si>
    <t>Budowa kanalizacji w Sadkowie</t>
  </si>
  <si>
    <t>Razem wydatki:</t>
  </si>
  <si>
    <t>010-01010-605</t>
  </si>
  <si>
    <t>z tego: 2008 r.</t>
  </si>
  <si>
    <t>2009 r.</t>
  </si>
  <si>
    <t>2010r.</t>
  </si>
  <si>
    <t>2011 r</t>
  </si>
  <si>
    <t>1.2</t>
  </si>
  <si>
    <t>IV</t>
  </si>
  <si>
    <t>4.1</t>
  </si>
  <si>
    <t>Projekt i budowa wodociągu we Wrzosowie i Groszowicach</t>
  </si>
  <si>
    <t>2010 r.</t>
  </si>
  <si>
    <t>2011 r.</t>
  </si>
  <si>
    <t>1.3</t>
  </si>
  <si>
    <t>Projekt i budowa kanalizacji sanitarnej w Jedlni Letnisko</t>
  </si>
  <si>
    <t>1.4</t>
  </si>
  <si>
    <t>Projekt i budowa kanalizacji sanitarnej w Groszowicach i Lasowicach</t>
  </si>
  <si>
    <t>RPO WM</t>
  </si>
  <si>
    <t>Projekt i budowa wodociągu w m. Maryno</t>
  </si>
  <si>
    <t>Rozbudowa i modernizacja SUW w Aleksandrowie etap I wykonanie odwiertów studni głębinowych nr 3 i nr 4</t>
  </si>
  <si>
    <t>400-40002-605</t>
  </si>
  <si>
    <t>3.1</t>
  </si>
  <si>
    <t>Przebudowa drogi gminnej Klwatka-Słupica</t>
  </si>
  <si>
    <t>600-60016-605</t>
  </si>
  <si>
    <t>VII</t>
  </si>
  <si>
    <t>7.1</t>
  </si>
  <si>
    <t>Rozbudowa ZSO Myśliszewice</t>
  </si>
  <si>
    <t>801-80101-605</t>
  </si>
  <si>
    <t xml:space="preserve">Ogółem 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</si>
  <si>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</si>
  <si>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</si>
  <si>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1.</t>
  </si>
  <si>
    <t>2.</t>
  </si>
  <si>
    <t>dotacje</t>
  </si>
  <si>
    <t>dotacje rozwojowe</t>
  </si>
  <si>
    <t>LIMITY WYDATKÓW NA WIELOLETNIE PROGRAMY INWESTYCYJNE</t>
  </si>
  <si>
    <t>Urząd Gminy Jedlnia Letnisko, ul. Radomska 43, 26-630 Jedlnia Letnisko</t>
  </si>
  <si>
    <t>KARTA INWESTYCJI REALIZOWANYCH PRZEZ URZĄD GMINY JEDLNIA LETNISKO
ZBIORCZE ZESTAWIENIE PROGRAMÓW Z PROPOZYCJĄ ŹRÓDEŁ ICH FINANSOWANIA</t>
  </si>
  <si>
    <t xml:space="preserve">Numer pozycji </t>
  </si>
  <si>
    <t>Nazwa programu inwestycyjnego</t>
  </si>
  <si>
    <t>Termin</t>
  </si>
  <si>
    <t>Łączne koszty finansowe</t>
  </si>
  <si>
    <t>Źródło finansowania</t>
  </si>
  <si>
    <t>Przewidywany koszt  realizacji inwestycji w latach 2008-2010</t>
  </si>
  <si>
    <t>Planowane wydatki na zadania</t>
  </si>
  <si>
    <t>Środki, nakłady po roku 2010</t>
  </si>
  <si>
    <t>Rozpocz.</t>
  </si>
  <si>
    <t>Zakończ.</t>
  </si>
  <si>
    <t>2008 rok</t>
  </si>
  <si>
    <t>2009 rok</t>
  </si>
  <si>
    <t>2010 rok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</si>
  <si>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</si>
  <si>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</si>
  <si>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</si>
  <si>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</si>
  <si>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</si>
  <si>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</si>
  <si>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</si>
  <si>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</si>
  <si>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</si>
  <si>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</si>
  <si>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ogółem, z tego:</t>
  </si>
  <si>
    <t>środki własne</t>
  </si>
  <si>
    <t>kredyty</t>
  </si>
  <si>
    <t>środki unijne</t>
  </si>
  <si>
    <t>Projekt i rozbudowa kanalizacji sanitarnej w Natolinie i Sadkowie Górki</t>
  </si>
  <si>
    <t>II. PROGRAM: WODOCIĄGOWANIE GMINY cel. Poprawa jakości wody pitnej</t>
  </si>
  <si>
    <t>III. PROGRAM: BUDOWY I PRZEBUDOWY DRÓG GMINNYCH cel. Poprawa infrastruktury drogowej</t>
  </si>
  <si>
    <t>Przebudowa drogi 699 i skrzyżowania z drogą 737</t>
  </si>
  <si>
    <t>2010 Dawidów Budy Gzowskie, Cudnów, Natolin, Jedlnai Letnisko, Sadków Górki</t>
  </si>
  <si>
    <t>V. PROGRAM: OŚEIETLENIE DROGOWE W GMINIE cel.poprawa warunków oświetlenia drogowego</t>
  </si>
  <si>
    <t>Budowa oświetlenia</t>
  </si>
  <si>
    <t>A</t>
  </si>
  <si>
    <t>B</t>
  </si>
  <si>
    <t>C</t>
  </si>
  <si>
    <t>D</t>
  </si>
  <si>
    <t>OGÓŁEM</t>
  </si>
  <si>
    <t>a. środki własne</t>
  </si>
  <si>
    <t>b. kredyty</t>
  </si>
  <si>
    <t>c. obligacje</t>
  </si>
  <si>
    <t>d. dotacje</t>
  </si>
  <si>
    <t>3300000 obligacje na 2009 rok</t>
  </si>
  <si>
    <t>e. środki unijne</t>
  </si>
  <si>
    <t>Rozdz.</t>
  </si>
  <si>
    <t>Nazwa zadania inwestycyjnego</t>
  </si>
  <si>
    <t>Jednostka organizacyjna realizująca program lub koordynująca wykonanie programu</t>
  </si>
  <si>
    <t>rok 2008 (8+9+10+11)</t>
  </si>
  <si>
    <t>z tego źródła finansowania</t>
  </si>
  <si>
    <t>dochody własne jst</t>
  </si>
  <si>
    <t>środki pochodzące
z innych  źródeł*</t>
  </si>
  <si>
    <t>środki wymienione
w art. 5 ust. 1 pkt 2 i 3 u.f.p.</t>
  </si>
  <si>
    <t>UG Jedlnia Letnisko</t>
  </si>
  <si>
    <t>Projekt i budowa kanalizacji Groszowicach i Lasowicach</t>
  </si>
  <si>
    <t>Projekt i rozbudowa kanalizacji w Natolinie  i Sadkowie Górki</t>
  </si>
  <si>
    <t xml:space="preserve">Wodociągowanie gminy - rozbudowa wodociągów w Natolinie i Rajcu Poduchownym </t>
  </si>
  <si>
    <t>Budowa wodociągu w Jedlni Letnisko</t>
  </si>
  <si>
    <t>Projekt i budowa wodociągu w m.Maryno</t>
  </si>
  <si>
    <t>Rozbudowa i modernizacja SUW w Aleksandrowie etap I wykonanie odwiertów studni głębinowych nr 3 i 4</t>
  </si>
  <si>
    <t>13.</t>
  </si>
  <si>
    <t>14.</t>
  </si>
  <si>
    <t>Przebudowa budynku</t>
  </si>
  <si>
    <t>15.</t>
  </si>
  <si>
    <t xml:space="preserve">Wykonanie klimatyzacji budynku UG </t>
  </si>
  <si>
    <t>16.</t>
  </si>
  <si>
    <t>Zakup sprzętu komputerowego, urządzeń biurowych i oprogramowania</t>
  </si>
  <si>
    <t>17.</t>
  </si>
  <si>
    <t>18.</t>
  </si>
  <si>
    <t>19.</t>
  </si>
  <si>
    <t>Wykonanie ogrodzenia przy PSP w Słupicy</t>
  </si>
  <si>
    <t>20.</t>
  </si>
  <si>
    <t>Projekt boiska szkolnego wielofunkcyjnego i urządzeń sportowych w Myśliszewice</t>
  </si>
  <si>
    <t>21.</t>
  </si>
  <si>
    <t>Projekt boiska szkolnego wielofunkcyjnego i urządzeń sportowych w Natolinie</t>
  </si>
  <si>
    <t>22.</t>
  </si>
  <si>
    <t>Zakup sprzętu komputerowego i urządzeń biurowych</t>
  </si>
  <si>
    <t>23.</t>
  </si>
  <si>
    <t>Projekt przedszkola</t>
  </si>
  <si>
    <t>24.</t>
  </si>
  <si>
    <t>25.</t>
  </si>
  <si>
    <t>26.</t>
  </si>
  <si>
    <t>Projekt modernizacji oczyszczalni</t>
  </si>
  <si>
    <t>27.</t>
  </si>
  <si>
    <t>Zamknięcie i rekultywacja GSO Cudnów</t>
  </si>
  <si>
    <t>Razem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</si>
  <si>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</si>
  <si>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</si>
  <si>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</si>
  <si>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</si>
  <si>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1.5</t>
  </si>
  <si>
    <t>1.6</t>
  </si>
  <si>
    <t>1.7</t>
  </si>
  <si>
    <t>1.8</t>
  </si>
  <si>
    <t>A      
B
C</t>
  </si>
  <si>
    <t>kredyty, pożyczki
i obligacje</t>
  </si>
  <si>
    <t xml:space="preserve">Projekt Sali gimnastycznej w słupicy </t>
  </si>
  <si>
    <t>Zakup samochodu do przewozu osób niepełnosprawnych</t>
  </si>
  <si>
    <t>28.</t>
  </si>
  <si>
    <t>29.</t>
  </si>
  <si>
    <t>30.</t>
  </si>
  <si>
    <t xml:space="preserve">Budowa i modernizacja oświetlenia dróg gminnych </t>
  </si>
  <si>
    <t>Projekty rozbudowy wodociągów w Lasowicach, Jedlni Letnisko, Siczkach, Sadkowie Górki i Rajcu Szlacheckim</t>
  </si>
  <si>
    <t>Przebudowa drogi gminnej Klwatka -Słupica</t>
  </si>
  <si>
    <t>Zakup samochodu bojowego dla OSP Jedlnia Letnisko</t>
  </si>
  <si>
    <t>Monitoring obiektów szkolnych</t>
  </si>
  <si>
    <t xml:space="preserve"> Plan  wydatków* na programy i projekty realizowane ze środków pochodzących z funduszy strukturalnych i Funduszu Spójności</t>
  </si>
  <si>
    <t>Plan zadań inwestycyjnych na 2008 rok</t>
  </si>
  <si>
    <t>IV. PROGRAM: ROZBUDOWA I BUDOWA OBIEKTÓW KULTURALO- OŚWIATOWYCH cel. Poprawa warunków nauki</t>
  </si>
  <si>
    <t xml:space="preserve">2009 Aleksandrów, Słupica, Myśliszewice, Jedlnia Letnisko i Sadków Górki </t>
  </si>
  <si>
    <t>Przebudowa drogi gminnej Natolin - Rajec Szlachecki -Rajec Poduchowny</t>
  </si>
  <si>
    <t>I. PROGRAM: KANALIZACJA GMINY cel. Ochrona wód przed zanieczyszczeniami</t>
  </si>
  <si>
    <t>Rozbudowa monitoringu budynku UG</t>
  </si>
  <si>
    <t>Przebudowa dróg gminnych 2008 w m. Maryno, Jedlnia Letnisko ul.Żeromskiego, Rajec Szlachecki, Sadków Górki, Rajec Poduchowny, Słupica,Gzowice Kolonia, Myśliszewice</t>
  </si>
  <si>
    <t>Przebudowa drogi gminnej Natolin, Rajec Szlachecki, Rajec Poduchowny</t>
  </si>
  <si>
    <t>Przebudowa drogi gminnej Natolin-Rajec Szlachecki-Rajec Poduchowny</t>
  </si>
  <si>
    <t>Przebudowa dróg gminnych w m.Maryno, Jedlnia Letnisko,  Rajec Szlachecki, Sadków Górki, Rajec Poduchowny, Słupica,  Myśliszewice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</si>
</sst>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#,##0.0000"/>
    <numFmt numFmtId="167" formatCode="#,##0.00000"/>
    <numFmt numFmtId="168" formatCode="#,##0.00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0##"/>
    <numFmt numFmtId="174" formatCode="0####"/>
    <numFmt numFmtId="175" formatCode="#,##0.00_ ;\-#,##0.00\ "/>
    <numFmt numFmtId="176" formatCode="#,##0;[Red]#,##0"/>
    <numFmt numFmtId="177" formatCode="0.0%"/>
  </numFmts>
  <fonts count="4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medium"/>
      <top>
        <color indexed="63"/>
      </top>
      <bottom style="thin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thick"/>
      <bottom style="thin"/>
    </border>
    <border>
      <left style="medium"/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9" fillId="0" borderId="0">
      <alignment/>
      <protection/>
    </xf>
    <xf numFmtId="0" fontId="25" fillId="0" borderId="0">
      <alignment/>
      <protection/>
    </xf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23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201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6" fillId="0" borderId="0" xfId="53" applyFont="1">
      <alignment/>
      <protection/>
    </xf>
    <xf numFmtId="0" fontId="27" fillId="0" borderId="0" xfId="53" applyFont="1">
      <alignment/>
      <protection/>
    </xf>
    <xf numFmtId="0" fontId="28" fillId="0" borderId="0" xfId="53" applyFont="1">
      <alignment/>
      <protection/>
    </xf>
    <xf numFmtId="0" fontId="29" fillId="0" borderId="0" xfId="52">
      <alignment/>
      <protection/>
    </xf>
    <xf numFmtId="0" fontId="29" fillId="0" borderId="0" xfId="52" applyBorder="1">
      <alignment/>
      <protection/>
    </xf>
    <xf numFmtId="3" fontId="29" fillId="0" borderId="0" xfId="52" applyNumberFormat="1" applyFill="1" applyBorder="1" applyAlignment="1">
      <alignment horizontal="right"/>
      <protection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0" fillId="0" borderId="0" xfId="0" applyFont="1" applyAlignment="1">
      <alignment horizontal="left" vertical="center" wrapText="1"/>
    </xf>
    <xf numFmtId="0" fontId="32" fillId="0" borderId="0" xfId="0" applyFont="1" applyAlignment="1">
      <alignment horizontal="right" vertical="center"/>
    </xf>
    <xf numFmtId="0" fontId="33" fillId="20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left" vertic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right" vertical="center"/>
    </xf>
    <xf numFmtId="0" fontId="31" fillId="0" borderId="10" xfId="0" applyFont="1" applyBorder="1" applyAlignment="1">
      <alignment vertical="center"/>
    </xf>
    <xf numFmtId="0" fontId="31" fillId="0" borderId="10" xfId="0" applyFont="1" applyBorder="1" applyAlignment="1">
      <alignment horizontal="left" vertical="center" wrapText="1"/>
    </xf>
    <xf numFmtId="3" fontId="31" fillId="0" borderId="10" xfId="0" applyNumberFormat="1" applyFont="1" applyBorder="1" applyAlignment="1">
      <alignment vertical="center"/>
    </xf>
    <xf numFmtId="3" fontId="31" fillId="0" borderId="12" xfId="0" applyNumberFormat="1" applyFont="1" applyBorder="1" applyAlignment="1">
      <alignment vertical="center" wrapText="1"/>
    </xf>
    <xf numFmtId="3" fontId="31" fillId="0" borderId="11" xfId="0" applyNumberFormat="1" applyFont="1" applyBorder="1" applyAlignment="1">
      <alignment horizontal="center" vertical="center" wrapText="1"/>
    </xf>
    <xf numFmtId="3" fontId="31" fillId="0" borderId="11" xfId="0" applyNumberFormat="1" applyFont="1" applyBorder="1" applyAlignment="1">
      <alignment vertical="center" wrapText="1"/>
    </xf>
    <xf numFmtId="3" fontId="31" fillId="0" borderId="10" xfId="0" applyNumberFormat="1" applyFont="1" applyFill="1" applyBorder="1" applyAlignment="1">
      <alignment vertical="center"/>
    </xf>
    <xf numFmtId="3" fontId="31" fillId="0" borderId="10" xfId="0" applyNumberFormat="1" applyFont="1" applyBorder="1" applyAlignment="1">
      <alignment horizontal="right" vertical="center" wrapText="1"/>
    </xf>
    <xf numFmtId="3" fontId="31" fillId="0" borderId="12" xfId="0" applyNumberFormat="1" applyFont="1" applyBorder="1" applyAlignment="1">
      <alignment vertical="center"/>
    </xf>
    <xf numFmtId="3" fontId="33" fillId="20" borderId="10" xfId="0" applyNumberFormat="1" applyFont="1" applyFill="1" applyBorder="1" applyAlignment="1">
      <alignment vertical="center"/>
    </xf>
    <xf numFmtId="3" fontId="33" fillId="20" borderId="10" xfId="0" applyNumberFormat="1" applyFont="1" applyFill="1" applyBorder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53" applyFont="1">
      <alignment/>
      <protection/>
    </xf>
    <xf numFmtId="0" fontId="36" fillId="20" borderId="10" xfId="53" applyFont="1" applyFill="1" applyBorder="1" applyAlignment="1">
      <alignment horizontal="center" vertical="center" wrapText="1"/>
      <protection/>
    </xf>
    <xf numFmtId="0" fontId="34" fillId="0" borderId="10" xfId="53" applyFont="1" applyBorder="1" applyAlignment="1">
      <alignment horizontal="center" vertical="center"/>
      <protection/>
    </xf>
    <xf numFmtId="0" fontId="37" fillId="0" borderId="13" xfId="53" applyFont="1" applyBorder="1" applyAlignment="1">
      <alignment horizontal="center"/>
      <protection/>
    </xf>
    <xf numFmtId="0" fontId="37" fillId="0" borderId="13" xfId="53" applyFont="1" applyBorder="1">
      <alignment/>
      <protection/>
    </xf>
    <xf numFmtId="0" fontId="36" fillId="0" borderId="13" xfId="53" applyFont="1" applyBorder="1">
      <alignment/>
      <protection/>
    </xf>
    <xf numFmtId="0" fontId="38" fillId="0" borderId="14" xfId="53" applyFont="1" applyBorder="1">
      <alignment/>
      <protection/>
    </xf>
    <xf numFmtId="0" fontId="32" fillId="0" borderId="15" xfId="53" applyFont="1" applyBorder="1" applyAlignment="1">
      <alignment horizontal="left"/>
      <protection/>
    </xf>
    <xf numFmtId="0" fontId="31" fillId="0" borderId="16" xfId="0" applyFont="1" applyBorder="1" applyAlignment="1">
      <alignment horizontal="left"/>
    </xf>
    <xf numFmtId="0" fontId="31" fillId="0" borderId="17" xfId="0" applyFont="1" applyBorder="1" applyAlignment="1">
      <alignment horizontal="left"/>
    </xf>
    <xf numFmtId="0" fontId="32" fillId="0" borderId="18" xfId="53" applyFont="1" applyBorder="1" applyAlignment="1">
      <alignment horizontal="left"/>
      <protection/>
    </xf>
    <xf numFmtId="0" fontId="31" fillId="0" borderId="0" xfId="0" applyFont="1" applyBorder="1" applyAlignment="1">
      <alignment horizontal="left"/>
    </xf>
    <xf numFmtId="0" fontId="31" fillId="0" borderId="19" xfId="0" applyFont="1" applyBorder="1" applyAlignment="1">
      <alignment horizontal="left"/>
    </xf>
    <xf numFmtId="0" fontId="32" fillId="0" borderId="20" xfId="53" applyFont="1" applyBorder="1" applyAlignment="1">
      <alignment horizontal="left"/>
      <protection/>
    </xf>
    <xf numFmtId="0" fontId="31" fillId="0" borderId="21" xfId="0" applyFont="1" applyBorder="1" applyAlignment="1">
      <alignment horizontal="left"/>
    </xf>
    <xf numFmtId="0" fontId="31" fillId="0" borderId="22" xfId="0" applyFont="1" applyBorder="1" applyAlignment="1">
      <alignment horizontal="left"/>
    </xf>
    <xf numFmtId="0" fontId="32" fillId="0" borderId="14" xfId="53" applyFont="1" applyBorder="1">
      <alignment/>
      <protection/>
    </xf>
    <xf numFmtId="3" fontId="32" fillId="0" borderId="14" xfId="53" applyNumberFormat="1" applyFont="1" applyBorder="1">
      <alignment/>
      <protection/>
    </xf>
    <xf numFmtId="0" fontId="32" fillId="0" borderId="14" xfId="53" applyFont="1" applyBorder="1" applyAlignment="1">
      <alignment/>
      <protection/>
    </xf>
    <xf numFmtId="3" fontId="32" fillId="0" borderId="14" xfId="53" applyNumberFormat="1" applyFont="1" applyBorder="1" applyAlignment="1">
      <alignment/>
      <protection/>
    </xf>
    <xf numFmtId="0" fontId="39" fillId="0" borderId="0" xfId="53" applyFont="1">
      <alignment/>
      <protection/>
    </xf>
    <xf numFmtId="0" fontId="31" fillId="0" borderId="23" xfId="52" applyFont="1" applyBorder="1" applyAlignment="1">
      <alignment horizontal="center" vertical="center" wrapText="1"/>
      <protection/>
    </xf>
    <xf numFmtId="0" fontId="31" fillId="0" borderId="24" xfId="52" applyFont="1" applyBorder="1" applyAlignment="1">
      <alignment horizontal="center" vertical="center" wrapText="1"/>
      <protection/>
    </xf>
    <xf numFmtId="0" fontId="31" fillId="0" borderId="25" xfId="52" applyFont="1" applyBorder="1" applyAlignment="1">
      <alignment horizontal="center" vertical="center" wrapText="1"/>
      <protection/>
    </xf>
    <xf numFmtId="0" fontId="31" fillId="0" borderId="26" xfId="52" applyFont="1" applyBorder="1" applyAlignment="1">
      <alignment horizontal="center" vertical="center" wrapText="1"/>
      <protection/>
    </xf>
    <xf numFmtId="0" fontId="32" fillId="0" borderId="27" xfId="52" applyFont="1" applyBorder="1" applyAlignment="1">
      <alignment horizontal="center" shrinkToFit="1"/>
      <protection/>
    </xf>
    <xf numFmtId="0" fontId="32" fillId="0" borderId="28" xfId="52" applyFont="1" applyBorder="1" applyAlignment="1">
      <alignment horizontal="center" shrinkToFit="1"/>
      <protection/>
    </xf>
    <xf numFmtId="0" fontId="32" fillId="0" borderId="29" xfId="52" applyFont="1" applyBorder="1" applyAlignment="1">
      <alignment horizontal="center" shrinkToFit="1"/>
      <protection/>
    </xf>
    <xf numFmtId="0" fontId="31" fillId="0" borderId="30" xfId="52" applyFont="1" applyBorder="1" applyAlignment="1">
      <alignment/>
      <protection/>
    </xf>
    <xf numFmtId="0" fontId="31" fillId="0" borderId="11" xfId="52" applyFont="1" applyBorder="1" applyAlignment="1">
      <alignment/>
      <protection/>
    </xf>
    <xf numFmtId="0" fontId="33" fillId="20" borderId="10" xfId="52" applyFont="1" applyFill="1" applyBorder="1" applyAlignment="1">
      <alignment horizontal="center"/>
      <protection/>
    </xf>
    <xf numFmtId="3" fontId="33" fillId="20" borderId="31" xfId="52" applyNumberFormat="1" applyFont="1" applyFill="1" applyBorder="1" applyAlignment="1">
      <alignment horizontal="right"/>
      <protection/>
    </xf>
    <xf numFmtId="3" fontId="33" fillId="20" borderId="11" xfId="52" applyNumberFormat="1" applyFont="1" applyFill="1" applyBorder="1" applyAlignment="1">
      <alignment horizontal="right"/>
      <protection/>
    </xf>
    <xf numFmtId="3" fontId="33" fillId="20" borderId="10" xfId="52" applyNumberFormat="1" applyFont="1" applyFill="1" applyBorder="1" applyAlignment="1">
      <alignment horizontal="right"/>
      <protection/>
    </xf>
    <xf numFmtId="0" fontId="31" fillId="0" borderId="32" xfId="52" applyFont="1" applyBorder="1" applyAlignment="1">
      <alignment horizontal="center"/>
      <protection/>
    </xf>
    <xf numFmtId="3" fontId="31" fillId="0" borderId="33" xfId="52" applyNumberFormat="1" applyFont="1" applyBorder="1" applyAlignment="1">
      <alignment horizontal="right"/>
      <protection/>
    </xf>
    <xf numFmtId="3" fontId="31" fillId="0" borderId="34" xfId="52" applyNumberFormat="1" applyFont="1" applyBorder="1" applyAlignment="1">
      <alignment horizontal="right"/>
      <protection/>
    </xf>
    <xf numFmtId="3" fontId="31" fillId="0" borderId="35" xfId="52" applyNumberFormat="1" applyFont="1" applyBorder="1" applyAlignment="1">
      <alignment horizontal="right"/>
      <protection/>
    </xf>
    <xf numFmtId="3" fontId="31" fillId="0" borderId="36" xfId="52" applyNumberFormat="1" applyFont="1" applyBorder="1" applyAlignment="1">
      <alignment horizontal="center"/>
      <protection/>
    </xf>
    <xf numFmtId="0" fontId="31" fillId="0" borderId="37" xfId="52" applyFont="1" applyBorder="1" applyAlignment="1">
      <alignment horizontal="center"/>
      <protection/>
    </xf>
    <xf numFmtId="3" fontId="31" fillId="0" borderId="38" xfId="52" applyNumberFormat="1" applyFont="1" applyBorder="1" applyAlignment="1">
      <alignment horizontal="right"/>
      <protection/>
    </xf>
    <xf numFmtId="3" fontId="31" fillId="0" borderId="39" xfId="52" applyNumberFormat="1" applyFont="1" applyBorder="1" applyAlignment="1">
      <alignment horizontal="right"/>
      <protection/>
    </xf>
    <xf numFmtId="3" fontId="31" fillId="0" borderId="40" xfId="52" applyNumberFormat="1" applyFont="1" applyBorder="1" applyAlignment="1">
      <alignment horizontal="right"/>
      <protection/>
    </xf>
    <xf numFmtId="3" fontId="31" fillId="0" borderId="41" xfId="52" applyNumberFormat="1" applyFont="1" applyBorder="1" applyAlignment="1">
      <alignment horizontal="center"/>
      <protection/>
    </xf>
    <xf numFmtId="0" fontId="31" fillId="0" borderId="42" xfId="52" applyFont="1" applyBorder="1" applyAlignment="1">
      <alignment horizontal="center"/>
      <protection/>
    </xf>
    <xf numFmtId="3" fontId="31" fillId="0" borderId="43" xfId="52" applyNumberFormat="1" applyFont="1" applyBorder="1" applyAlignment="1">
      <alignment horizontal="right"/>
      <protection/>
    </xf>
    <xf numFmtId="3" fontId="31" fillId="0" borderId="44" xfId="52" applyNumberFormat="1" applyFont="1" applyBorder="1" applyAlignment="1">
      <alignment horizontal="right"/>
      <protection/>
    </xf>
    <xf numFmtId="3" fontId="31" fillId="0" borderId="45" xfId="52" applyNumberFormat="1" applyFont="1" applyBorder="1" applyAlignment="1">
      <alignment horizontal="right"/>
      <protection/>
    </xf>
    <xf numFmtId="0" fontId="31" fillId="0" borderId="46" xfId="52" applyFont="1" applyBorder="1" applyAlignment="1">
      <alignment horizontal="center"/>
      <protection/>
    </xf>
    <xf numFmtId="3" fontId="31" fillId="0" borderId="47" xfId="52" applyNumberFormat="1" applyFont="1" applyBorder="1" applyAlignment="1">
      <alignment horizontal="right"/>
      <protection/>
    </xf>
    <xf numFmtId="3" fontId="31" fillId="0" borderId="48" xfId="52" applyNumberFormat="1" applyFont="1" applyBorder="1" applyAlignment="1">
      <alignment horizontal="right"/>
      <protection/>
    </xf>
    <xf numFmtId="3" fontId="31" fillId="0" borderId="49" xfId="52" applyNumberFormat="1" applyFont="1" applyBorder="1" applyAlignment="1">
      <alignment horizontal="right"/>
      <protection/>
    </xf>
    <xf numFmtId="0" fontId="31" fillId="0" borderId="50" xfId="52" applyFont="1" applyBorder="1" applyAlignment="1">
      <alignment horizontal="center"/>
      <protection/>
    </xf>
    <xf numFmtId="0" fontId="31" fillId="0" borderId="41" xfId="52" applyFont="1" applyBorder="1" applyAlignment="1">
      <alignment horizontal="center"/>
      <protection/>
    </xf>
    <xf numFmtId="0" fontId="31" fillId="0" borderId="51" xfId="52" applyFont="1" applyBorder="1" applyAlignment="1">
      <alignment horizontal="center"/>
      <protection/>
    </xf>
    <xf numFmtId="0" fontId="31" fillId="0" borderId="52" xfId="52" applyFont="1" applyBorder="1" applyAlignment="1">
      <alignment horizontal="center"/>
      <protection/>
    </xf>
    <xf numFmtId="3" fontId="31" fillId="0" borderId="53" xfId="52" applyNumberFormat="1" applyFont="1" applyBorder="1" applyAlignment="1">
      <alignment horizontal="right"/>
      <protection/>
    </xf>
    <xf numFmtId="3" fontId="31" fillId="0" borderId="54" xfId="52" applyNumberFormat="1" applyFont="1" applyBorder="1" applyAlignment="1">
      <alignment horizontal="right"/>
      <protection/>
    </xf>
    <xf numFmtId="3" fontId="31" fillId="0" borderId="55" xfId="52" applyNumberFormat="1" applyFont="1" applyBorder="1" applyAlignment="1">
      <alignment horizontal="right"/>
      <protection/>
    </xf>
    <xf numFmtId="0" fontId="31" fillId="0" borderId="56" xfId="52" applyFont="1" applyBorder="1" applyAlignment="1">
      <alignment horizontal="center"/>
      <protection/>
    </xf>
    <xf numFmtId="3" fontId="31" fillId="0" borderId="57" xfId="52" applyNumberFormat="1" applyFont="1" applyBorder="1" applyAlignment="1">
      <alignment horizontal="right"/>
      <protection/>
    </xf>
    <xf numFmtId="3" fontId="31" fillId="0" borderId="58" xfId="52" applyNumberFormat="1" applyFont="1" applyBorder="1" applyAlignment="1">
      <alignment horizontal="right"/>
      <protection/>
    </xf>
    <xf numFmtId="0" fontId="31" fillId="0" borderId="59" xfId="52" applyFont="1" applyBorder="1" applyAlignment="1">
      <alignment horizontal="center"/>
      <protection/>
    </xf>
    <xf numFmtId="3" fontId="31" fillId="0" borderId="60" xfId="52" applyNumberFormat="1" applyFont="1" applyBorder="1" applyAlignment="1">
      <alignment horizontal="right"/>
      <protection/>
    </xf>
    <xf numFmtId="3" fontId="31" fillId="0" borderId="61" xfId="52" applyNumberFormat="1" applyFont="1" applyBorder="1" applyAlignment="1">
      <alignment horizontal="right"/>
      <protection/>
    </xf>
    <xf numFmtId="3" fontId="31" fillId="0" borderId="62" xfId="52" applyNumberFormat="1" applyFont="1" applyBorder="1" applyAlignment="1">
      <alignment horizontal="right"/>
      <protection/>
    </xf>
    <xf numFmtId="3" fontId="31" fillId="0" borderId="63" xfId="52" applyNumberFormat="1" applyFont="1" applyBorder="1" applyAlignment="1">
      <alignment horizontal="right"/>
      <protection/>
    </xf>
    <xf numFmtId="0" fontId="33" fillId="0" borderId="10" xfId="52" applyFont="1" applyBorder="1" applyAlignment="1">
      <alignment horizontal="center"/>
      <protection/>
    </xf>
    <xf numFmtId="0" fontId="31" fillId="0" borderId="64" xfId="52" applyFont="1" applyBorder="1" applyAlignment="1">
      <alignment horizontal="center"/>
      <protection/>
    </xf>
    <xf numFmtId="3" fontId="31" fillId="0" borderId="65" xfId="52" applyNumberFormat="1" applyFont="1" applyBorder="1" applyAlignment="1">
      <alignment horizontal="right"/>
      <protection/>
    </xf>
    <xf numFmtId="0" fontId="33" fillId="20" borderId="66" xfId="52" applyFont="1" applyFill="1" applyBorder="1" applyAlignment="1">
      <alignment horizontal="center"/>
      <protection/>
    </xf>
    <xf numFmtId="3" fontId="33" fillId="20" borderId="67" xfId="52" applyNumberFormat="1" applyFont="1" applyFill="1" applyBorder="1" applyAlignment="1">
      <alignment horizontal="right"/>
      <protection/>
    </xf>
    <xf numFmtId="3" fontId="33" fillId="20" borderId="68" xfId="52" applyNumberFormat="1" applyFont="1" applyFill="1" applyBorder="1" applyAlignment="1">
      <alignment horizontal="right"/>
      <protection/>
    </xf>
    <xf numFmtId="3" fontId="33" fillId="20" borderId="66" xfId="52" applyNumberFormat="1" applyFont="1" applyFill="1" applyBorder="1" applyAlignment="1">
      <alignment horizontal="right"/>
      <protection/>
    </xf>
    <xf numFmtId="3" fontId="31" fillId="0" borderId="50" xfId="52" applyNumberFormat="1" applyFont="1" applyBorder="1" applyAlignment="1">
      <alignment horizontal="right"/>
      <protection/>
    </xf>
    <xf numFmtId="3" fontId="31" fillId="0" borderId="41" xfId="52" applyNumberFormat="1" applyFont="1" applyBorder="1" applyAlignment="1">
      <alignment horizontal="right"/>
      <protection/>
    </xf>
    <xf numFmtId="0" fontId="31" fillId="0" borderId="69" xfId="52" applyFont="1" applyBorder="1" applyAlignment="1">
      <alignment horizontal="center"/>
      <protection/>
    </xf>
    <xf numFmtId="3" fontId="31" fillId="0" borderId="46" xfId="52" applyNumberFormat="1" applyFont="1" applyBorder="1" applyAlignment="1">
      <alignment horizontal="right"/>
      <protection/>
    </xf>
    <xf numFmtId="0" fontId="31" fillId="0" borderId="0" xfId="52" applyFont="1">
      <alignment/>
      <protection/>
    </xf>
    <xf numFmtId="0" fontId="31" fillId="0" borderId="0" xfId="52" applyFont="1" applyBorder="1" applyAlignment="1">
      <alignment horizontal="center"/>
      <protection/>
    </xf>
    <xf numFmtId="0" fontId="31" fillId="0" borderId="0" xfId="52" applyFont="1" applyBorder="1">
      <alignment/>
      <protection/>
    </xf>
    <xf numFmtId="3" fontId="33" fillId="20" borderId="12" xfId="0" applyNumberFormat="1" applyFont="1" applyFill="1" applyBorder="1" applyAlignment="1">
      <alignment horizontal="right" vertical="center" wrapText="1"/>
    </xf>
    <xf numFmtId="3" fontId="33" fillId="20" borderId="11" xfId="0" applyNumberFormat="1" applyFont="1" applyFill="1" applyBorder="1" applyAlignment="1">
      <alignment horizontal="right" vertical="center"/>
    </xf>
    <xf numFmtId="3" fontId="36" fillId="20" borderId="10" xfId="53" applyNumberFormat="1" applyFont="1" applyFill="1" applyBorder="1">
      <alignment/>
      <protection/>
    </xf>
    <xf numFmtId="0" fontId="33" fillId="0" borderId="70" xfId="52" applyFont="1" applyBorder="1" applyAlignment="1">
      <alignment horizontal="center" vertical="center" wrapText="1"/>
      <protection/>
    </xf>
    <xf numFmtId="0" fontId="1" fillId="0" borderId="71" xfId="0" applyNumberFormat="1" applyFont="1" applyFill="1" applyBorder="1" applyAlignment="1" applyProtection="1">
      <alignment horizontal="center" vertical="center"/>
      <protection locked="0"/>
    </xf>
    <xf numFmtId="0" fontId="1" fillId="0" borderId="7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73" xfId="0" applyNumberFormat="1" applyFont="1" applyFill="1" applyBorder="1" applyAlignment="1" applyProtection="1">
      <alignment horizontal="center" vertical="center"/>
      <protection locked="0"/>
    </xf>
    <xf numFmtId="0" fontId="1" fillId="0" borderId="74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NumberFormat="1" applyFont="1" applyFill="1" applyBorder="1" applyAlignment="1" applyProtection="1">
      <alignment horizontal="center" vertical="center"/>
      <protection locked="0"/>
    </xf>
    <xf numFmtId="0" fontId="31" fillId="0" borderId="12" xfId="52" applyFont="1" applyBorder="1" applyAlignment="1">
      <alignment horizontal="left" vertical="center"/>
      <protection/>
    </xf>
    <xf numFmtId="0" fontId="31" fillId="0" borderId="30" xfId="52" applyFont="1" applyBorder="1" applyAlignment="1">
      <alignment horizontal="left" vertical="center"/>
      <protection/>
    </xf>
    <xf numFmtId="0" fontId="31" fillId="0" borderId="11" xfId="52" applyFont="1" applyBorder="1" applyAlignment="1">
      <alignment horizontal="left" vertical="center"/>
      <protection/>
    </xf>
    <xf numFmtId="0" fontId="31" fillId="0" borderId="10" xfId="52" applyFont="1" applyBorder="1" applyAlignment="1">
      <alignment horizontal="center" vertical="center"/>
      <protection/>
    </xf>
    <xf numFmtId="0" fontId="31" fillId="0" borderId="10" xfId="52" applyFont="1" applyBorder="1" applyAlignment="1">
      <alignment horizontal="center" vertical="center" wrapText="1"/>
      <protection/>
    </xf>
    <xf numFmtId="0" fontId="31" fillId="0" borderId="76" xfId="52" applyFont="1" applyBorder="1" applyAlignment="1">
      <alignment horizontal="center" vertical="center"/>
      <protection/>
    </xf>
    <xf numFmtId="0" fontId="31" fillId="0" borderId="76" xfId="52" applyFont="1" applyBorder="1" applyAlignment="1">
      <alignment horizontal="center" vertical="center" wrapText="1"/>
      <protection/>
    </xf>
    <xf numFmtId="3" fontId="33" fillId="0" borderId="77" xfId="52" applyNumberFormat="1" applyFont="1" applyBorder="1" applyAlignment="1">
      <alignment horizontal="right" vertical="center"/>
      <protection/>
    </xf>
    <xf numFmtId="3" fontId="33" fillId="0" borderId="78" xfId="52" applyNumberFormat="1" applyFont="1" applyBorder="1" applyAlignment="1">
      <alignment horizontal="right" vertical="center"/>
      <protection/>
    </xf>
    <xf numFmtId="3" fontId="33" fillId="0" borderId="79" xfId="52" applyNumberFormat="1" applyFont="1" applyBorder="1" applyAlignment="1">
      <alignment horizontal="right" vertical="center"/>
      <protection/>
    </xf>
    <xf numFmtId="3" fontId="31" fillId="0" borderId="76" xfId="52" applyNumberFormat="1" applyFont="1" applyBorder="1" applyAlignment="1">
      <alignment horizontal="right" vertical="center"/>
      <protection/>
    </xf>
    <xf numFmtId="3" fontId="31" fillId="0" borderId="78" xfId="52" applyNumberFormat="1" applyFont="1" applyBorder="1" applyAlignment="1">
      <alignment horizontal="right" vertical="center"/>
      <protection/>
    </xf>
    <xf numFmtId="3" fontId="31" fillId="0" borderId="79" xfId="52" applyNumberFormat="1" applyFont="1" applyBorder="1" applyAlignment="1">
      <alignment horizontal="right" vertical="center"/>
      <protection/>
    </xf>
    <xf numFmtId="0" fontId="31" fillId="0" borderId="80" xfId="52" applyFont="1" applyBorder="1" applyAlignment="1">
      <alignment horizontal="center" vertical="center" wrapText="1"/>
      <protection/>
    </xf>
    <xf numFmtId="0" fontId="31" fillId="0" borderId="81" xfId="52" applyFont="1" applyBorder="1" applyAlignment="1">
      <alignment horizontal="center" vertical="center" wrapText="1"/>
      <protection/>
    </xf>
    <xf numFmtId="0" fontId="31" fillId="0" borderId="82" xfId="52" applyFont="1" applyBorder="1" applyAlignment="1">
      <alignment horizontal="center" vertical="center" wrapText="1"/>
      <protection/>
    </xf>
    <xf numFmtId="0" fontId="31" fillId="0" borderId="18" xfId="52" applyFont="1" applyBorder="1" applyAlignment="1">
      <alignment horizontal="center" vertical="center" wrapText="1"/>
      <protection/>
    </xf>
    <xf numFmtId="0" fontId="31" fillId="0" borderId="0" xfId="52" applyFont="1" applyBorder="1" applyAlignment="1">
      <alignment horizontal="center" vertical="center" wrapText="1"/>
      <protection/>
    </xf>
    <xf numFmtId="0" fontId="31" fillId="0" borderId="19" xfId="52" applyFont="1" applyBorder="1" applyAlignment="1">
      <alignment horizontal="center" vertical="center" wrapText="1"/>
      <protection/>
    </xf>
    <xf numFmtId="0" fontId="31" fillId="0" borderId="0" xfId="52" applyFont="1" applyAlignment="1">
      <alignment horizontal="center" vertical="center" wrapText="1"/>
      <protection/>
    </xf>
    <xf numFmtId="0" fontId="31" fillId="0" borderId="78" xfId="52" applyFont="1" applyBorder="1" applyAlignment="1">
      <alignment horizontal="center" vertical="center"/>
      <protection/>
    </xf>
    <xf numFmtId="3" fontId="31" fillId="0" borderId="76" xfId="52" applyNumberFormat="1" applyFont="1" applyBorder="1" applyAlignment="1">
      <alignment horizontal="center" vertical="center"/>
      <protection/>
    </xf>
    <xf numFmtId="0" fontId="31" fillId="0" borderId="79" xfId="52" applyFont="1" applyBorder="1" applyAlignment="1">
      <alignment horizontal="center" vertical="center"/>
      <protection/>
    </xf>
    <xf numFmtId="0" fontId="31" fillId="0" borderId="73" xfId="52" applyFont="1" applyBorder="1" applyAlignment="1">
      <alignment horizontal="center" vertical="center" wrapText="1"/>
      <protection/>
    </xf>
    <xf numFmtId="0" fontId="31" fillId="0" borderId="74" xfId="52" applyFont="1" applyBorder="1" applyAlignment="1">
      <alignment horizontal="center" vertical="center" wrapText="1"/>
      <protection/>
    </xf>
    <xf numFmtId="0" fontId="31" fillId="0" borderId="75" xfId="52" applyFont="1" applyBorder="1" applyAlignment="1">
      <alignment horizontal="center" vertical="center" wrapText="1"/>
      <protection/>
    </xf>
    <xf numFmtId="0" fontId="31" fillId="0" borderId="83" xfId="52" applyFont="1" applyBorder="1" applyAlignment="1">
      <alignment horizontal="center" vertical="center" wrapText="1"/>
      <protection/>
    </xf>
    <xf numFmtId="0" fontId="31" fillId="0" borderId="84" xfId="52" applyFont="1" applyBorder="1" applyAlignment="1">
      <alignment horizontal="center" vertical="center"/>
      <protection/>
    </xf>
    <xf numFmtId="0" fontId="31" fillId="0" borderId="85" xfId="52" applyFont="1" applyBorder="1" applyAlignment="1">
      <alignment horizontal="center" vertical="center"/>
      <protection/>
    </xf>
    <xf numFmtId="0" fontId="31" fillId="0" borderId="86" xfId="52" applyFont="1" applyBorder="1" applyAlignment="1">
      <alignment horizontal="center" vertical="center"/>
      <protection/>
    </xf>
    <xf numFmtId="0" fontId="31" fillId="0" borderId="87" xfId="52" applyFont="1" applyBorder="1" applyAlignment="1">
      <alignment horizontal="center" vertical="center"/>
      <protection/>
    </xf>
    <xf numFmtId="0" fontId="31" fillId="0" borderId="88" xfId="52" applyFont="1" applyBorder="1" applyAlignment="1">
      <alignment horizontal="center" vertical="center"/>
      <protection/>
    </xf>
    <xf numFmtId="0" fontId="31" fillId="0" borderId="89" xfId="52" applyFont="1" applyBorder="1" applyAlignment="1">
      <alignment horizontal="center"/>
      <protection/>
    </xf>
    <xf numFmtId="0" fontId="31" fillId="0" borderId="90" xfId="52" applyFont="1" applyBorder="1" applyAlignment="1">
      <alignment horizontal="center"/>
      <protection/>
    </xf>
    <xf numFmtId="0" fontId="31" fillId="0" borderId="91" xfId="52" applyFont="1" applyBorder="1" applyAlignment="1">
      <alignment horizontal="center"/>
      <protection/>
    </xf>
    <xf numFmtId="0" fontId="31" fillId="0" borderId="92" xfId="52" applyFont="1" applyBorder="1" applyAlignment="1">
      <alignment horizontal="center" vertical="center"/>
      <protection/>
    </xf>
    <xf numFmtId="0" fontId="31" fillId="0" borderId="93" xfId="52" applyFont="1" applyBorder="1" applyAlignment="1">
      <alignment horizontal="center" vertical="center"/>
      <protection/>
    </xf>
    <xf numFmtId="0" fontId="31" fillId="0" borderId="94" xfId="52" applyFont="1" applyBorder="1" applyAlignment="1">
      <alignment horizontal="center" vertical="center"/>
      <protection/>
    </xf>
    <xf numFmtId="0" fontId="31" fillId="0" borderId="95" xfId="52" applyFont="1" applyBorder="1" applyAlignment="1">
      <alignment horizontal="center" vertical="center" wrapText="1"/>
      <protection/>
    </xf>
    <xf numFmtId="0" fontId="31" fillId="0" borderId="96" xfId="52" applyFont="1" applyBorder="1" applyAlignment="1">
      <alignment horizontal="center" vertical="center" wrapText="1"/>
      <protection/>
    </xf>
    <xf numFmtId="0" fontId="31" fillId="0" borderId="27" xfId="52" applyFont="1" applyBorder="1" applyAlignment="1">
      <alignment horizontal="center" vertical="center" wrapText="1"/>
      <protection/>
    </xf>
    <xf numFmtId="0" fontId="31" fillId="0" borderId="24" xfId="52" applyFont="1" applyBorder="1" applyAlignment="1">
      <alignment horizontal="center" vertical="center" wrapText="1"/>
      <protection/>
    </xf>
    <xf numFmtId="0" fontId="31" fillId="0" borderId="29" xfId="52" applyFont="1" applyBorder="1" applyAlignment="1">
      <alignment horizontal="center" vertical="center" wrapText="1"/>
      <protection/>
    </xf>
    <xf numFmtId="0" fontId="31" fillId="0" borderId="97" xfId="52" applyFont="1" applyBorder="1" applyAlignment="1">
      <alignment horizontal="center" vertical="center" wrapText="1"/>
      <protection/>
    </xf>
    <xf numFmtId="0" fontId="31" fillId="0" borderId="98" xfId="52" applyFont="1" applyBorder="1" applyAlignment="1">
      <alignment horizontal="center" vertical="center" wrapText="1"/>
      <protection/>
    </xf>
    <xf numFmtId="0" fontId="31" fillId="0" borderId="99" xfId="52" applyFont="1" applyBorder="1" applyAlignment="1">
      <alignment horizontal="center" vertical="center" wrapText="1"/>
      <protection/>
    </xf>
    <xf numFmtId="0" fontId="31" fillId="0" borderId="100" xfId="52" applyFont="1" applyBorder="1" applyAlignment="1">
      <alignment horizontal="center" vertical="center" wrapText="1"/>
      <protection/>
    </xf>
    <xf numFmtId="0" fontId="32" fillId="0" borderId="27" xfId="52" applyFont="1" applyBorder="1" applyAlignment="1">
      <alignment horizontal="center" shrinkToFit="1"/>
      <protection/>
    </xf>
    <xf numFmtId="0" fontId="31" fillId="0" borderId="12" xfId="52" applyFont="1" applyBorder="1" applyAlignment="1">
      <alignment horizontal="left"/>
      <protection/>
    </xf>
    <xf numFmtId="0" fontId="31" fillId="0" borderId="30" xfId="52" applyFont="1" applyBorder="1" applyAlignment="1">
      <alignment horizontal="left"/>
      <protection/>
    </xf>
    <xf numFmtId="0" fontId="31" fillId="0" borderId="78" xfId="52" applyFont="1" applyBorder="1" applyAlignment="1">
      <alignment horizontal="right" vertical="center"/>
      <protection/>
    </xf>
    <xf numFmtId="3" fontId="31" fillId="0" borderId="78" xfId="52" applyNumberFormat="1" applyFont="1" applyBorder="1" applyAlignment="1">
      <alignment horizontal="center" vertical="center"/>
      <protection/>
    </xf>
    <xf numFmtId="3" fontId="31" fillId="0" borderId="79" xfId="52" applyNumberFormat="1" applyFont="1" applyBorder="1" applyAlignment="1">
      <alignment horizontal="center" vertical="center"/>
      <protection/>
    </xf>
    <xf numFmtId="0" fontId="33" fillId="20" borderId="12" xfId="0" applyFont="1" applyFill="1" applyBorder="1" applyAlignment="1">
      <alignment horizontal="center" vertical="center"/>
    </xf>
    <xf numFmtId="0" fontId="33" fillId="20" borderId="30" xfId="0" applyFont="1" applyFill="1" applyBorder="1" applyAlignment="1">
      <alignment horizontal="center" vertical="center"/>
    </xf>
    <xf numFmtId="0" fontId="33" fillId="20" borderId="11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3" fillId="20" borderId="10" xfId="0" applyFont="1" applyFill="1" applyBorder="1" applyAlignment="1">
      <alignment horizontal="center" vertical="center"/>
    </xf>
    <xf numFmtId="0" fontId="33" fillId="20" borderId="10" xfId="0" applyFont="1" applyFill="1" applyBorder="1" applyAlignment="1">
      <alignment horizontal="left" vertical="center" wrapText="1"/>
    </xf>
    <xf numFmtId="0" fontId="33" fillId="20" borderId="10" xfId="0" applyFont="1" applyFill="1" applyBorder="1" applyAlignment="1">
      <alignment horizontal="center" vertical="center" wrapText="1"/>
    </xf>
    <xf numFmtId="0" fontId="33" fillId="20" borderId="82" xfId="0" applyFont="1" applyFill="1" applyBorder="1" applyAlignment="1">
      <alignment horizontal="center" vertical="center" wrapText="1"/>
    </xf>
    <xf numFmtId="0" fontId="33" fillId="20" borderId="19" xfId="0" applyFont="1" applyFill="1" applyBorder="1" applyAlignment="1">
      <alignment horizontal="center" vertical="center" wrapText="1"/>
    </xf>
    <xf numFmtId="0" fontId="33" fillId="20" borderId="75" xfId="0" applyFont="1" applyFill="1" applyBorder="1" applyAlignment="1">
      <alignment horizontal="center" vertical="center" wrapText="1"/>
    </xf>
    <xf numFmtId="0" fontId="33" fillId="20" borderId="80" xfId="0" applyFont="1" applyFill="1" applyBorder="1" applyAlignment="1">
      <alignment horizontal="center" vertical="center" wrapText="1"/>
    </xf>
    <xf numFmtId="0" fontId="33" fillId="20" borderId="18" xfId="0" applyFont="1" applyFill="1" applyBorder="1" applyAlignment="1">
      <alignment horizontal="center" vertical="center" wrapText="1"/>
    </xf>
    <xf numFmtId="0" fontId="33" fillId="20" borderId="73" xfId="0" applyFont="1" applyFill="1" applyBorder="1" applyAlignment="1">
      <alignment horizontal="center" vertical="center" wrapText="1"/>
    </xf>
    <xf numFmtId="0" fontId="39" fillId="0" borderId="0" xfId="53" applyFont="1" applyAlignment="1">
      <alignment horizontal="left"/>
      <protection/>
    </xf>
    <xf numFmtId="0" fontId="38" fillId="0" borderId="14" xfId="53" applyFont="1" applyBorder="1" applyAlignment="1">
      <alignment horizontal="center" vertical="center"/>
      <protection/>
    </xf>
    <xf numFmtId="0" fontId="37" fillId="20" borderId="10" xfId="53" applyFont="1" applyFill="1" applyBorder="1" applyAlignment="1">
      <alignment horizontal="center"/>
      <protection/>
    </xf>
    <xf numFmtId="0" fontId="36" fillId="20" borderId="10" xfId="53" applyFont="1" applyFill="1" applyBorder="1" applyAlignment="1">
      <alignment horizontal="center" vertical="center"/>
      <protection/>
    </xf>
    <xf numFmtId="0" fontId="33" fillId="0" borderId="0" xfId="53" applyFont="1" applyAlignment="1">
      <alignment horizontal="center"/>
      <protection/>
    </xf>
    <xf numFmtId="0" fontId="36" fillId="20" borderId="12" xfId="53" applyFont="1" applyFill="1" applyBorder="1" applyAlignment="1">
      <alignment horizontal="center"/>
      <protection/>
    </xf>
    <xf numFmtId="0" fontId="36" fillId="20" borderId="11" xfId="53" applyFont="1" applyFill="1" applyBorder="1" applyAlignment="1">
      <alignment horizontal="center"/>
      <protection/>
    </xf>
    <xf numFmtId="0" fontId="36" fillId="20" borderId="10" xfId="53" applyFont="1" applyFill="1" applyBorder="1" applyAlignment="1">
      <alignment horizontal="center" vertical="center" wrapText="1"/>
      <protection/>
    </xf>
    <xf numFmtId="0" fontId="36" fillId="0" borderId="32" xfId="53" applyFont="1" applyBorder="1" applyAlignment="1">
      <alignment horizontal="center"/>
      <protection/>
    </xf>
    <xf numFmtId="0" fontId="36" fillId="0" borderId="101" xfId="53" applyFont="1" applyBorder="1" applyAlignment="1">
      <alignment horizont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LAN INWESTYCYJNY-jedlnia 2008" xfId="52"/>
    <cellStyle name="Normalny_zal_Szczecin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dxfs count="4">
    <dxf>
      <font>
        <color auto="1"/>
      </font>
    </dxf>
    <dxf>
      <font>
        <color indexed="22"/>
      </font>
    </dxf>
    <dxf>
      <font>
        <color indexed="8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7"/>
  <sheetViews>
    <sheetView zoomScale="75" zoomScaleNormal="75" zoomScalePageLayoutView="0" workbookViewId="0" topLeftCell="A8">
      <selection activeCell="F45" sqref="F45:F51"/>
    </sheetView>
  </sheetViews>
  <sheetFormatPr defaultColWidth="10.66015625" defaultRowHeight="12.75"/>
  <cols>
    <col min="1" max="1" width="10.83203125" style="4" bestFit="1" customWidth="1"/>
    <col min="2" max="3" width="10.66015625" style="4" customWidth="1"/>
    <col min="4" max="4" width="9.5" style="4" customWidth="1"/>
    <col min="5" max="5" width="10.83203125" style="4" customWidth="1"/>
    <col min="6" max="6" width="10.33203125" style="4" customWidth="1"/>
    <col min="7" max="7" width="14.16015625" style="4" customWidth="1"/>
    <col min="8" max="8" width="17.66015625" style="4" customWidth="1"/>
    <col min="9" max="9" width="19.83203125" style="4" customWidth="1"/>
    <col min="10" max="10" width="15.5" style="4" customWidth="1"/>
    <col min="11" max="11" width="13.83203125" style="4" customWidth="1"/>
    <col min="12" max="12" width="14.66015625" style="4" customWidth="1"/>
    <col min="13" max="13" width="12.16015625" style="4" hidden="1" customWidth="1"/>
    <col min="14" max="14" width="13" style="4" customWidth="1"/>
    <col min="15" max="16384" width="10.66015625" style="4" customWidth="1"/>
  </cols>
  <sheetData>
    <row r="1" spans="1:14" ht="13.5" thickBot="1">
      <c r="A1" s="157" t="s">
        <v>79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9"/>
    </row>
    <row r="2" spans="1:14" ht="17.25" customHeight="1" thickBot="1">
      <c r="A2" s="160" t="s">
        <v>80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/>
    </row>
    <row r="3" spans="1:14" ht="12.75">
      <c r="A3" s="151" t="s">
        <v>81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</row>
    <row r="4" spans="1:14" ht="17.25" customHeight="1" thickBot="1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6"/>
    </row>
    <row r="5" spans="1:14" ht="38.25">
      <c r="A5" s="163" t="s">
        <v>82</v>
      </c>
      <c r="B5" s="165" t="s">
        <v>83</v>
      </c>
      <c r="C5" s="165"/>
      <c r="D5" s="165"/>
      <c r="E5" s="165" t="s">
        <v>84</v>
      </c>
      <c r="F5" s="165"/>
      <c r="G5" s="170" t="s">
        <v>85</v>
      </c>
      <c r="H5" s="165" t="s">
        <v>86</v>
      </c>
      <c r="I5" s="168" t="s">
        <v>87</v>
      </c>
      <c r="J5" s="167" t="s">
        <v>88</v>
      </c>
      <c r="K5" s="165"/>
      <c r="L5" s="165"/>
      <c r="M5" s="165"/>
      <c r="N5" s="53" t="s">
        <v>89</v>
      </c>
    </row>
    <row r="6" spans="1:14" ht="13.5" thickBot="1">
      <c r="A6" s="164"/>
      <c r="B6" s="166"/>
      <c r="C6" s="166"/>
      <c r="D6" s="166"/>
      <c r="E6" s="54" t="s">
        <v>90</v>
      </c>
      <c r="F6" s="54" t="s">
        <v>91</v>
      </c>
      <c r="G6" s="171"/>
      <c r="H6" s="166"/>
      <c r="I6" s="169"/>
      <c r="J6" s="55" t="s">
        <v>92</v>
      </c>
      <c r="K6" s="54" t="s">
        <v>93</v>
      </c>
      <c r="L6" s="54" t="s">
        <v>94</v>
      </c>
      <c r="M6" s="54">
        <v>2010</v>
      </c>
      <c r="N6" s="56"/>
    </row>
    <row r="7" spans="1:14" ht="11.25" customHeight="1">
      <c r="A7" s="57" t="s">
        <v>75</v>
      </c>
      <c r="B7" s="172" t="s">
        <v>76</v>
      </c>
      <c r="C7" s="172"/>
      <c r="D7" s="172"/>
      <c r="E7" s="57" t="s">
        <v>95</v>
      </c>
      <c r="F7" s="57" t="s">
        <v>96</v>
      </c>
      <c r="G7" s="57" t="s">
        <v>97</v>
      </c>
      <c r="H7" s="57" t="s">
        <v>98</v>
      </c>
      <c r="I7" s="58" t="s">
        <v>99</v>
      </c>
      <c r="J7" s="59" t="s">
        <v>100</v>
      </c>
      <c r="K7" s="57" t="s">
        <v>101</v>
      </c>
      <c r="L7" s="57" t="s">
        <v>102</v>
      </c>
      <c r="M7" s="57" t="s">
        <v>103</v>
      </c>
      <c r="N7" s="57" t="s">
        <v>104</v>
      </c>
    </row>
    <row r="8" spans="1:14" ht="12.75">
      <c r="A8" s="173" t="s">
        <v>193</v>
      </c>
      <c r="B8" s="174"/>
      <c r="C8" s="174"/>
      <c r="D8" s="174"/>
      <c r="E8" s="174"/>
      <c r="F8" s="174"/>
      <c r="G8" s="174"/>
      <c r="H8" s="174"/>
      <c r="I8" s="60"/>
      <c r="J8" s="60"/>
      <c r="K8" s="60"/>
      <c r="L8" s="60"/>
      <c r="M8" s="60"/>
      <c r="N8" s="61"/>
    </row>
    <row r="9" spans="1:14" ht="12.75">
      <c r="A9" s="128">
        <v>1</v>
      </c>
      <c r="B9" s="129" t="s">
        <v>58</v>
      </c>
      <c r="C9" s="129"/>
      <c r="D9" s="129"/>
      <c r="E9" s="128">
        <v>2005</v>
      </c>
      <c r="F9" s="128">
        <v>2013</v>
      </c>
      <c r="G9" s="135">
        <f>+I9</f>
        <v>17505000</v>
      </c>
      <c r="H9" s="62" t="s">
        <v>105</v>
      </c>
      <c r="I9" s="63">
        <f aca="true" t="shared" si="0" ref="I9:N9">SUM(I10:I15)</f>
        <v>17505000</v>
      </c>
      <c r="J9" s="64">
        <f t="shared" si="0"/>
        <v>167000</v>
      </c>
      <c r="K9" s="65">
        <f t="shared" si="0"/>
        <v>3143460</v>
      </c>
      <c r="L9" s="65">
        <f t="shared" si="0"/>
        <v>3467600</v>
      </c>
      <c r="M9" s="65">
        <f t="shared" si="0"/>
        <v>0</v>
      </c>
      <c r="N9" s="65">
        <f t="shared" si="0"/>
        <v>10726940</v>
      </c>
    </row>
    <row r="10" spans="1:14" ht="12.75">
      <c r="A10" s="128"/>
      <c r="B10" s="129"/>
      <c r="C10" s="129"/>
      <c r="D10" s="129"/>
      <c r="E10" s="128"/>
      <c r="F10" s="128"/>
      <c r="G10" s="136"/>
      <c r="H10" s="66" t="s">
        <v>106</v>
      </c>
      <c r="I10" s="67">
        <f aca="true" t="shared" si="1" ref="I10:I15">SUM(J10:N10)</f>
        <v>3240700</v>
      </c>
      <c r="J10" s="68">
        <v>20000</v>
      </c>
      <c r="K10" s="69"/>
      <c r="L10" s="69">
        <v>724140</v>
      </c>
      <c r="M10" s="69"/>
      <c r="N10" s="70">
        <v>2496560</v>
      </c>
    </row>
    <row r="11" spans="1:14" ht="12.75">
      <c r="A11" s="128"/>
      <c r="B11" s="129"/>
      <c r="C11" s="129"/>
      <c r="D11" s="129"/>
      <c r="E11" s="128"/>
      <c r="F11" s="128"/>
      <c r="G11" s="136"/>
      <c r="H11" s="71" t="s">
        <v>107</v>
      </c>
      <c r="I11" s="72">
        <f t="shared" si="1"/>
        <v>0</v>
      </c>
      <c r="J11" s="73"/>
      <c r="K11" s="74"/>
      <c r="L11" s="74"/>
      <c r="M11" s="74"/>
      <c r="N11" s="75"/>
    </row>
    <row r="12" spans="1:14" ht="12.75">
      <c r="A12" s="128"/>
      <c r="B12" s="129"/>
      <c r="C12" s="129"/>
      <c r="D12" s="129"/>
      <c r="E12" s="128"/>
      <c r="F12" s="128"/>
      <c r="G12" s="136"/>
      <c r="H12" s="71" t="s">
        <v>31</v>
      </c>
      <c r="I12" s="72">
        <f t="shared" si="1"/>
        <v>547000</v>
      </c>
      <c r="J12" s="73">
        <v>147000</v>
      </c>
      <c r="K12" s="74">
        <v>400000</v>
      </c>
      <c r="L12" s="74"/>
      <c r="M12" s="74"/>
      <c r="N12" s="75"/>
    </row>
    <row r="13" spans="1:14" ht="12.75">
      <c r="A13" s="128"/>
      <c r="B13" s="129"/>
      <c r="C13" s="129"/>
      <c r="D13" s="129"/>
      <c r="E13" s="128"/>
      <c r="F13" s="128"/>
      <c r="G13" s="136"/>
      <c r="H13" s="71" t="s">
        <v>77</v>
      </c>
      <c r="I13" s="72">
        <f t="shared" si="1"/>
        <v>0</v>
      </c>
      <c r="J13" s="73"/>
      <c r="K13" s="74"/>
      <c r="L13" s="74"/>
      <c r="M13" s="74"/>
      <c r="N13" s="75"/>
    </row>
    <row r="14" spans="1:14" ht="12.75">
      <c r="A14" s="128"/>
      <c r="B14" s="129"/>
      <c r="C14" s="129"/>
      <c r="D14" s="129"/>
      <c r="E14" s="128"/>
      <c r="F14" s="128"/>
      <c r="G14" s="136"/>
      <c r="H14" s="71" t="s">
        <v>108</v>
      </c>
      <c r="I14" s="72">
        <f t="shared" si="1"/>
        <v>13717300</v>
      </c>
      <c r="J14" s="73"/>
      <c r="K14" s="74">
        <v>2743460</v>
      </c>
      <c r="L14" s="74">
        <v>2743460</v>
      </c>
      <c r="M14" s="74"/>
      <c r="N14" s="75">
        <v>8230380</v>
      </c>
    </row>
    <row r="15" spans="1:14" ht="12.75" hidden="1">
      <c r="A15" s="128"/>
      <c r="B15" s="129"/>
      <c r="C15" s="129"/>
      <c r="D15" s="129"/>
      <c r="E15" s="128"/>
      <c r="F15" s="128"/>
      <c r="G15" s="137"/>
      <c r="H15" s="76"/>
      <c r="I15" s="77">
        <f t="shared" si="1"/>
        <v>0</v>
      </c>
      <c r="J15" s="78"/>
      <c r="K15" s="79"/>
      <c r="L15" s="79"/>
      <c r="M15" s="79"/>
      <c r="N15" s="80"/>
    </row>
    <row r="16" spans="1:14" ht="12.75">
      <c r="A16" s="130">
        <v>2</v>
      </c>
      <c r="B16" s="138" t="s">
        <v>44</v>
      </c>
      <c r="C16" s="139"/>
      <c r="D16" s="140"/>
      <c r="E16" s="130">
        <v>2005</v>
      </c>
      <c r="F16" s="130">
        <v>2010</v>
      </c>
      <c r="G16" s="146">
        <f>I16+17568</f>
        <v>4248832</v>
      </c>
      <c r="H16" s="62" t="s">
        <v>105</v>
      </c>
      <c r="I16" s="63">
        <f aca="true" t="shared" si="2" ref="I16:N16">SUM(I17:I21)</f>
        <v>4231264</v>
      </c>
      <c r="J16" s="63">
        <f t="shared" si="2"/>
        <v>893629</v>
      </c>
      <c r="K16" s="63">
        <f t="shared" si="2"/>
        <v>2317152</v>
      </c>
      <c r="L16" s="63">
        <f t="shared" si="2"/>
        <v>1020483</v>
      </c>
      <c r="M16" s="63">
        <f t="shared" si="2"/>
        <v>0</v>
      </c>
      <c r="N16" s="63">
        <f t="shared" si="2"/>
        <v>0</v>
      </c>
    </row>
    <row r="17" spans="1:14" ht="12.75">
      <c r="A17" s="145"/>
      <c r="B17" s="141"/>
      <c r="C17" s="142"/>
      <c r="D17" s="143"/>
      <c r="E17" s="145"/>
      <c r="F17" s="145"/>
      <c r="G17" s="176"/>
      <c r="H17" s="66" t="s">
        <v>106</v>
      </c>
      <c r="I17" s="81">
        <f>SUM(J17:N17)</f>
        <v>280121</v>
      </c>
      <c r="J17" s="82">
        <v>25000</v>
      </c>
      <c r="K17" s="83"/>
      <c r="L17" s="83">
        <v>255121</v>
      </c>
      <c r="M17" s="83"/>
      <c r="N17" s="84"/>
    </row>
    <row r="18" spans="1:14" ht="12.75">
      <c r="A18" s="145"/>
      <c r="B18" s="141"/>
      <c r="C18" s="142"/>
      <c r="D18" s="143"/>
      <c r="E18" s="145"/>
      <c r="F18" s="145"/>
      <c r="G18" s="176"/>
      <c r="H18" s="71" t="s">
        <v>107</v>
      </c>
      <c r="I18" s="72">
        <f>SUM(J18:N18)</f>
        <v>0</v>
      </c>
      <c r="J18" s="73"/>
      <c r="K18" s="74"/>
      <c r="L18" s="74"/>
      <c r="M18" s="74"/>
      <c r="N18" s="85"/>
    </row>
    <row r="19" spans="1:14" ht="12.75">
      <c r="A19" s="145"/>
      <c r="B19" s="141"/>
      <c r="C19" s="142"/>
      <c r="D19" s="143"/>
      <c r="E19" s="145"/>
      <c r="F19" s="145"/>
      <c r="G19" s="176"/>
      <c r="H19" s="71" t="s">
        <v>31</v>
      </c>
      <c r="I19" s="72">
        <f>SUM(J19:N19)</f>
        <v>789501</v>
      </c>
      <c r="J19" s="73">
        <v>210213</v>
      </c>
      <c r="K19" s="74">
        <v>579288</v>
      </c>
      <c r="L19" s="74"/>
      <c r="M19" s="74"/>
      <c r="N19" s="85"/>
    </row>
    <row r="20" spans="1:14" ht="12.75">
      <c r="A20" s="145"/>
      <c r="B20" s="141"/>
      <c r="C20" s="142"/>
      <c r="D20" s="143"/>
      <c r="E20" s="145"/>
      <c r="F20" s="145"/>
      <c r="G20" s="176"/>
      <c r="H20" s="71" t="s">
        <v>77</v>
      </c>
      <c r="I20" s="72">
        <f>SUM(J20:N20)</f>
        <v>0</v>
      </c>
      <c r="J20" s="73"/>
      <c r="K20" s="74"/>
      <c r="L20" s="74"/>
      <c r="M20" s="74"/>
      <c r="N20" s="85"/>
    </row>
    <row r="21" spans="1:14" ht="12.75">
      <c r="A21" s="147"/>
      <c r="B21" s="148"/>
      <c r="C21" s="149"/>
      <c r="D21" s="150"/>
      <c r="E21" s="147"/>
      <c r="F21" s="147"/>
      <c r="G21" s="177"/>
      <c r="H21" s="71" t="s">
        <v>108</v>
      </c>
      <c r="I21" s="72">
        <f>SUM(J21:N21)</f>
        <v>3161642</v>
      </c>
      <c r="J21" s="73">
        <v>658416</v>
      </c>
      <c r="K21" s="74">
        <v>1737864</v>
      </c>
      <c r="L21" s="74">
        <v>765362</v>
      </c>
      <c r="M21" s="74"/>
      <c r="N21" s="85"/>
    </row>
    <row r="22" spans="1:14" ht="12.75">
      <c r="A22" s="128">
        <v>3</v>
      </c>
      <c r="B22" s="129" t="s">
        <v>60</v>
      </c>
      <c r="C22" s="129"/>
      <c r="D22" s="129"/>
      <c r="E22" s="128">
        <v>2006</v>
      </c>
      <c r="F22" s="128">
        <v>2010</v>
      </c>
      <c r="G22" s="135">
        <f>121255+31067+I22</f>
        <v>8148773</v>
      </c>
      <c r="H22" s="62" t="s">
        <v>105</v>
      </c>
      <c r="I22" s="63">
        <f aca="true" t="shared" si="3" ref="I22:N22">SUM(I23:I28)</f>
        <v>7996451</v>
      </c>
      <c r="J22" s="64">
        <f t="shared" si="3"/>
        <v>130500</v>
      </c>
      <c r="K22" s="65">
        <f t="shared" si="3"/>
        <v>3941569</v>
      </c>
      <c r="L22" s="65">
        <f t="shared" si="3"/>
        <v>3924382</v>
      </c>
      <c r="M22" s="65">
        <f t="shared" si="3"/>
        <v>0</v>
      </c>
      <c r="N22" s="65">
        <f t="shared" si="3"/>
        <v>0</v>
      </c>
    </row>
    <row r="23" spans="1:14" ht="12.75">
      <c r="A23" s="128"/>
      <c r="B23" s="129"/>
      <c r="C23" s="129"/>
      <c r="D23" s="129"/>
      <c r="E23" s="128"/>
      <c r="F23" s="128"/>
      <c r="G23" s="136"/>
      <c r="H23" s="66" t="s">
        <v>106</v>
      </c>
      <c r="I23" s="81">
        <f aca="true" t="shared" si="4" ref="I23:I28">SUM(J23:N23)</f>
        <v>937187</v>
      </c>
      <c r="J23" s="82">
        <v>20000</v>
      </c>
      <c r="K23" s="83">
        <v>17187</v>
      </c>
      <c r="L23" s="83">
        <v>900000</v>
      </c>
      <c r="M23" s="83"/>
      <c r="N23" s="84"/>
    </row>
    <row r="24" spans="1:14" ht="12.75">
      <c r="A24" s="128"/>
      <c r="B24" s="129"/>
      <c r="C24" s="129"/>
      <c r="D24" s="129"/>
      <c r="E24" s="128"/>
      <c r="F24" s="128"/>
      <c r="G24" s="136"/>
      <c r="H24" s="71" t="s">
        <v>107</v>
      </c>
      <c r="I24" s="72">
        <f t="shared" si="4"/>
        <v>0</v>
      </c>
      <c r="J24" s="73"/>
      <c r="K24" s="74"/>
      <c r="L24" s="74"/>
      <c r="M24" s="74"/>
      <c r="N24" s="85"/>
    </row>
    <row r="25" spans="1:14" ht="12.75">
      <c r="A25" s="128"/>
      <c r="B25" s="129"/>
      <c r="C25" s="129"/>
      <c r="D25" s="129"/>
      <c r="E25" s="128"/>
      <c r="F25" s="128"/>
      <c r="G25" s="136"/>
      <c r="H25" s="71" t="s">
        <v>31</v>
      </c>
      <c r="I25" s="72">
        <f t="shared" si="4"/>
        <v>1010500</v>
      </c>
      <c r="J25" s="73">
        <v>110500</v>
      </c>
      <c r="K25" s="74">
        <v>900000</v>
      </c>
      <c r="L25" s="74"/>
      <c r="M25" s="74"/>
      <c r="N25" s="85"/>
    </row>
    <row r="26" spans="1:14" ht="12.75">
      <c r="A26" s="128"/>
      <c r="B26" s="129"/>
      <c r="C26" s="129"/>
      <c r="D26" s="129"/>
      <c r="E26" s="128"/>
      <c r="F26" s="128"/>
      <c r="G26" s="136"/>
      <c r="H26" s="71" t="s">
        <v>77</v>
      </c>
      <c r="I26" s="72">
        <f t="shared" si="4"/>
        <v>0</v>
      </c>
      <c r="J26" s="73"/>
      <c r="K26" s="74"/>
      <c r="L26" s="74"/>
      <c r="M26" s="74"/>
      <c r="N26" s="85"/>
    </row>
    <row r="27" spans="1:14" ht="12.75">
      <c r="A27" s="128"/>
      <c r="B27" s="129"/>
      <c r="C27" s="129"/>
      <c r="D27" s="129"/>
      <c r="E27" s="128"/>
      <c r="F27" s="128"/>
      <c r="G27" s="136"/>
      <c r="H27" s="71" t="s">
        <v>108</v>
      </c>
      <c r="I27" s="72">
        <f t="shared" si="4"/>
        <v>6048764</v>
      </c>
      <c r="J27" s="73"/>
      <c r="K27" s="74">
        <v>3024382</v>
      </c>
      <c r="L27" s="74">
        <v>3024382</v>
      </c>
      <c r="M27" s="74"/>
      <c r="N27" s="85"/>
    </row>
    <row r="28" spans="1:14" ht="12.75" hidden="1">
      <c r="A28" s="128"/>
      <c r="B28" s="129"/>
      <c r="C28" s="129"/>
      <c r="D28" s="129"/>
      <c r="E28" s="128"/>
      <c r="F28" s="128"/>
      <c r="G28" s="137"/>
      <c r="H28" s="76"/>
      <c r="I28" s="77">
        <f t="shared" si="4"/>
        <v>0</v>
      </c>
      <c r="J28" s="78"/>
      <c r="K28" s="79"/>
      <c r="L28" s="79"/>
      <c r="M28" s="79"/>
      <c r="N28" s="80"/>
    </row>
    <row r="29" spans="1:14" ht="12.75">
      <c r="A29" s="128">
        <v>4</v>
      </c>
      <c r="B29" s="129" t="s">
        <v>109</v>
      </c>
      <c r="C29" s="129"/>
      <c r="D29" s="129"/>
      <c r="E29" s="128">
        <v>2007</v>
      </c>
      <c r="F29" s="128">
        <v>2009</v>
      </c>
      <c r="G29" s="135">
        <f>+I29</f>
        <v>180000</v>
      </c>
      <c r="H29" s="62" t="s">
        <v>105</v>
      </c>
      <c r="I29" s="63">
        <f aca="true" t="shared" si="5" ref="I29:N29">SUM(I30:I35)</f>
        <v>180000</v>
      </c>
      <c r="J29" s="64">
        <f t="shared" si="5"/>
        <v>140000</v>
      </c>
      <c r="K29" s="65">
        <f t="shared" si="5"/>
        <v>40000</v>
      </c>
      <c r="L29" s="65">
        <f t="shared" si="5"/>
        <v>0</v>
      </c>
      <c r="M29" s="65">
        <f t="shared" si="5"/>
        <v>0</v>
      </c>
      <c r="N29" s="65">
        <f t="shared" si="5"/>
        <v>0</v>
      </c>
    </row>
    <row r="30" spans="1:14" ht="12.75">
      <c r="A30" s="128"/>
      <c r="B30" s="129"/>
      <c r="C30" s="129"/>
      <c r="D30" s="129"/>
      <c r="E30" s="128"/>
      <c r="F30" s="128"/>
      <c r="G30" s="136"/>
      <c r="H30" s="66" t="s">
        <v>106</v>
      </c>
      <c r="I30" s="81">
        <f aca="true" t="shared" si="6" ref="I30:I35">SUM(J30:N30)</f>
        <v>60000</v>
      </c>
      <c r="J30" s="82">
        <v>20000</v>
      </c>
      <c r="K30" s="83">
        <v>40000</v>
      </c>
      <c r="L30" s="83"/>
      <c r="M30" s="83"/>
      <c r="N30" s="84"/>
    </row>
    <row r="31" spans="1:14" ht="12.75">
      <c r="A31" s="128"/>
      <c r="B31" s="129"/>
      <c r="C31" s="129"/>
      <c r="D31" s="129"/>
      <c r="E31" s="128"/>
      <c r="F31" s="128"/>
      <c r="G31" s="136"/>
      <c r="H31" s="71" t="s">
        <v>107</v>
      </c>
      <c r="I31" s="72">
        <f t="shared" si="6"/>
        <v>0</v>
      </c>
      <c r="J31" s="73"/>
      <c r="K31" s="74"/>
      <c r="L31" s="74"/>
      <c r="M31" s="74"/>
      <c r="N31" s="85"/>
    </row>
    <row r="32" spans="1:14" ht="12.75">
      <c r="A32" s="128"/>
      <c r="B32" s="129"/>
      <c r="C32" s="129"/>
      <c r="D32" s="129"/>
      <c r="E32" s="128"/>
      <c r="F32" s="128"/>
      <c r="G32" s="136"/>
      <c r="H32" s="71" t="s">
        <v>31</v>
      </c>
      <c r="I32" s="72">
        <f t="shared" si="6"/>
        <v>120000</v>
      </c>
      <c r="J32" s="73">
        <v>120000</v>
      </c>
      <c r="K32" s="74"/>
      <c r="L32" s="74"/>
      <c r="M32" s="74"/>
      <c r="N32" s="85"/>
    </row>
    <row r="33" spans="1:14" ht="12.75">
      <c r="A33" s="128"/>
      <c r="B33" s="129"/>
      <c r="C33" s="129"/>
      <c r="D33" s="129"/>
      <c r="E33" s="128"/>
      <c r="F33" s="128"/>
      <c r="G33" s="136"/>
      <c r="H33" s="71" t="s">
        <v>77</v>
      </c>
      <c r="I33" s="72">
        <f t="shared" si="6"/>
        <v>0</v>
      </c>
      <c r="J33" s="73"/>
      <c r="K33" s="74"/>
      <c r="L33" s="74"/>
      <c r="M33" s="74"/>
      <c r="N33" s="85"/>
    </row>
    <row r="34" spans="1:14" ht="12.75">
      <c r="A34" s="128"/>
      <c r="B34" s="129"/>
      <c r="C34" s="129"/>
      <c r="D34" s="129"/>
      <c r="E34" s="128"/>
      <c r="F34" s="128"/>
      <c r="G34" s="136"/>
      <c r="H34" s="71" t="s">
        <v>108</v>
      </c>
      <c r="I34" s="72">
        <f t="shared" si="6"/>
        <v>0</v>
      </c>
      <c r="J34" s="73"/>
      <c r="K34" s="74"/>
      <c r="L34" s="74"/>
      <c r="M34" s="74"/>
      <c r="N34" s="85"/>
    </row>
    <row r="35" spans="1:14" ht="12.75" hidden="1">
      <c r="A35" s="128"/>
      <c r="B35" s="129"/>
      <c r="C35" s="129"/>
      <c r="D35" s="129"/>
      <c r="E35" s="128"/>
      <c r="F35" s="128"/>
      <c r="G35" s="137"/>
      <c r="H35" s="76"/>
      <c r="I35" s="77">
        <f t="shared" si="6"/>
        <v>0</v>
      </c>
      <c r="J35" s="78"/>
      <c r="K35" s="79"/>
      <c r="L35" s="79"/>
      <c r="M35" s="79"/>
      <c r="N35" s="80"/>
    </row>
    <row r="36" spans="1:14" ht="12.75">
      <c r="A36" s="125" t="s">
        <v>110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7"/>
    </row>
    <row r="37" spans="1:14" ht="12.75">
      <c r="A37" s="128">
        <v>5</v>
      </c>
      <c r="B37" s="129" t="s">
        <v>62</v>
      </c>
      <c r="C37" s="129"/>
      <c r="D37" s="129"/>
      <c r="E37" s="128">
        <v>2007</v>
      </c>
      <c r="F37" s="128">
        <v>2010</v>
      </c>
      <c r="G37" s="135">
        <f>+I37</f>
        <v>2485000</v>
      </c>
      <c r="H37" s="62" t="s">
        <v>105</v>
      </c>
      <c r="I37" s="63">
        <f aca="true" t="shared" si="7" ref="I37:N37">SUM(I38:I44)</f>
        <v>2485000</v>
      </c>
      <c r="J37" s="64">
        <f t="shared" si="7"/>
        <v>135000</v>
      </c>
      <c r="K37" s="65">
        <f t="shared" si="7"/>
        <v>1050000</v>
      </c>
      <c r="L37" s="65">
        <f t="shared" si="7"/>
        <v>1300000</v>
      </c>
      <c r="M37" s="65">
        <f t="shared" si="7"/>
        <v>0</v>
      </c>
      <c r="N37" s="65">
        <f t="shared" si="7"/>
        <v>0</v>
      </c>
    </row>
    <row r="38" spans="1:14" ht="12.75">
      <c r="A38" s="128"/>
      <c r="B38" s="129"/>
      <c r="C38" s="129"/>
      <c r="D38" s="129"/>
      <c r="E38" s="128"/>
      <c r="F38" s="128"/>
      <c r="G38" s="136"/>
      <c r="H38" s="66" t="s">
        <v>106</v>
      </c>
      <c r="I38" s="81">
        <f>SUM(J38:N38)</f>
        <v>455000</v>
      </c>
      <c r="J38" s="82">
        <v>5000</v>
      </c>
      <c r="K38" s="83"/>
      <c r="L38" s="83">
        <v>450000</v>
      </c>
      <c r="M38" s="83"/>
      <c r="N38" s="84"/>
    </row>
    <row r="39" spans="1:14" ht="12.75">
      <c r="A39" s="128"/>
      <c r="B39" s="129"/>
      <c r="C39" s="129"/>
      <c r="D39" s="129"/>
      <c r="E39" s="128"/>
      <c r="F39" s="128"/>
      <c r="G39" s="136"/>
      <c r="H39" s="71" t="s">
        <v>107</v>
      </c>
      <c r="I39" s="81"/>
      <c r="J39" s="82"/>
      <c r="K39" s="83"/>
      <c r="L39" s="83"/>
      <c r="M39" s="83"/>
      <c r="N39" s="84"/>
    </row>
    <row r="40" spans="1:14" ht="12" customHeight="1">
      <c r="A40" s="128"/>
      <c r="B40" s="129"/>
      <c r="C40" s="129"/>
      <c r="D40" s="129"/>
      <c r="E40" s="128"/>
      <c r="F40" s="128"/>
      <c r="G40" s="136"/>
      <c r="H40" s="71" t="s">
        <v>31</v>
      </c>
      <c r="I40" s="72">
        <f>SUM(J40:N40)</f>
        <v>330000</v>
      </c>
      <c r="J40" s="73">
        <v>130000</v>
      </c>
      <c r="K40" s="74">
        <v>200000</v>
      </c>
      <c r="L40" s="74"/>
      <c r="M40" s="74"/>
      <c r="N40" s="85"/>
    </row>
    <row r="41" spans="1:14" ht="12.75" customHeight="1">
      <c r="A41" s="128"/>
      <c r="B41" s="129"/>
      <c r="C41" s="129"/>
      <c r="D41" s="129"/>
      <c r="E41" s="128"/>
      <c r="F41" s="128"/>
      <c r="G41" s="136"/>
      <c r="H41" s="71" t="s">
        <v>77</v>
      </c>
      <c r="I41" s="72">
        <f>SUM(J41:N41)</f>
        <v>0</v>
      </c>
      <c r="J41" s="73"/>
      <c r="K41" s="74"/>
      <c r="L41" s="74"/>
      <c r="M41" s="74"/>
      <c r="N41" s="85"/>
    </row>
    <row r="42" spans="1:14" ht="12.75" customHeight="1">
      <c r="A42" s="128"/>
      <c r="B42" s="129"/>
      <c r="C42" s="129"/>
      <c r="D42" s="129"/>
      <c r="E42" s="128"/>
      <c r="F42" s="128"/>
      <c r="G42" s="136"/>
      <c r="H42" s="71" t="s">
        <v>108</v>
      </c>
      <c r="I42" s="72">
        <f>SUM(J42:N42)</f>
        <v>1700000</v>
      </c>
      <c r="J42" s="73"/>
      <c r="K42" s="74">
        <v>850000</v>
      </c>
      <c r="L42" s="74">
        <v>850000</v>
      </c>
      <c r="M42" s="74"/>
      <c r="N42" s="85"/>
    </row>
    <row r="43" spans="1:14" ht="12.75" customHeight="1" hidden="1">
      <c r="A43" s="128"/>
      <c r="B43" s="129"/>
      <c r="C43" s="129"/>
      <c r="D43" s="129"/>
      <c r="E43" s="128"/>
      <c r="F43" s="128"/>
      <c r="G43" s="136"/>
      <c r="H43" s="86"/>
      <c r="I43" s="72">
        <f>SUM(J43:N43)</f>
        <v>0</v>
      </c>
      <c r="J43" s="73"/>
      <c r="K43" s="74"/>
      <c r="L43" s="74"/>
      <c r="M43" s="74"/>
      <c r="N43" s="85"/>
    </row>
    <row r="44" spans="1:14" ht="12.75" customHeight="1" hidden="1">
      <c r="A44" s="128"/>
      <c r="B44" s="129"/>
      <c r="C44" s="129"/>
      <c r="D44" s="129"/>
      <c r="E44" s="128"/>
      <c r="F44" s="128"/>
      <c r="G44" s="137"/>
      <c r="H44" s="76"/>
      <c r="I44" s="77">
        <f>SUM(J44:N44)</f>
        <v>0</v>
      </c>
      <c r="J44" s="78"/>
      <c r="K44" s="79"/>
      <c r="L44" s="79"/>
      <c r="M44" s="79"/>
      <c r="N44" s="80"/>
    </row>
    <row r="45" spans="1:14" ht="12.75">
      <c r="A45" s="128">
        <v>6</v>
      </c>
      <c r="B45" s="129" t="s">
        <v>63</v>
      </c>
      <c r="C45" s="129"/>
      <c r="D45" s="129"/>
      <c r="E45" s="128">
        <v>2006</v>
      </c>
      <c r="F45" s="128">
        <v>2010</v>
      </c>
      <c r="G45" s="135">
        <f>I45+9760</f>
        <v>1674760</v>
      </c>
      <c r="H45" s="62" t="s">
        <v>105</v>
      </c>
      <c r="I45" s="63">
        <f aca="true" t="shared" si="8" ref="I45:N45">SUM(I46:I51)</f>
        <v>1665000</v>
      </c>
      <c r="J45" s="64">
        <f t="shared" si="8"/>
        <v>135000</v>
      </c>
      <c r="K45" s="65">
        <f t="shared" si="8"/>
        <v>1400000</v>
      </c>
      <c r="L45" s="65">
        <f t="shared" si="8"/>
        <v>130000</v>
      </c>
      <c r="M45" s="65">
        <f t="shared" si="8"/>
        <v>0</v>
      </c>
      <c r="N45" s="65">
        <f t="shared" si="8"/>
        <v>0</v>
      </c>
    </row>
    <row r="46" spans="1:16" ht="12.75">
      <c r="A46" s="128"/>
      <c r="B46" s="129"/>
      <c r="C46" s="129"/>
      <c r="D46" s="129"/>
      <c r="E46" s="128"/>
      <c r="F46" s="128"/>
      <c r="G46" s="136"/>
      <c r="H46" s="66" t="s">
        <v>106</v>
      </c>
      <c r="I46" s="81">
        <f aca="true" t="shared" si="9" ref="I46:I51">SUM(J46:N46)</f>
        <v>265000</v>
      </c>
      <c r="J46" s="82">
        <v>135000</v>
      </c>
      <c r="K46" s="83"/>
      <c r="L46" s="83">
        <v>130000</v>
      </c>
      <c r="M46" s="83"/>
      <c r="N46" s="84"/>
      <c r="P46" s="4">
        <v>289500</v>
      </c>
    </row>
    <row r="47" spans="1:16" ht="12.75">
      <c r="A47" s="128"/>
      <c r="B47" s="129"/>
      <c r="C47" s="129"/>
      <c r="D47" s="129"/>
      <c r="E47" s="128"/>
      <c r="F47" s="128"/>
      <c r="G47" s="136"/>
      <c r="H47" s="71" t="s">
        <v>107</v>
      </c>
      <c r="I47" s="72">
        <f t="shared" si="9"/>
        <v>0</v>
      </c>
      <c r="J47" s="73"/>
      <c r="K47" s="74"/>
      <c r="L47" s="74"/>
      <c r="M47" s="74"/>
      <c r="N47" s="85"/>
      <c r="P47" s="4">
        <v>210000</v>
      </c>
    </row>
    <row r="48" spans="1:16" ht="12.75">
      <c r="A48" s="128"/>
      <c r="B48" s="129"/>
      <c r="C48" s="129"/>
      <c r="D48" s="129"/>
      <c r="E48" s="128"/>
      <c r="F48" s="128"/>
      <c r="G48" s="136"/>
      <c r="H48" s="71" t="s">
        <v>31</v>
      </c>
      <c r="I48" s="72">
        <f t="shared" si="9"/>
        <v>210000</v>
      </c>
      <c r="J48" s="73"/>
      <c r="K48" s="74">
        <v>210000</v>
      </c>
      <c r="L48" s="74"/>
      <c r="M48" s="74"/>
      <c r="N48" s="85"/>
      <c r="P48" s="4">
        <f>SUM(P46:P47)</f>
        <v>499500</v>
      </c>
    </row>
    <row r="49" spans="1:14" ht="12.75">
      <c r="A49" s="128"/>
      <c r="B49" s="129"/>
      <c r="C49" s="129"/>
      <c r="D49" s="129"/>
      <c r="E49" s="128"/>
      <c r="F49" s="128"/>
      <c r="G49" s="136"/>
      <c r="H49" s="71" t="s">
        <v>77</v>
      </c>
      <c r="I49" s="72">
        <f t="shared" si="9"/>
        <v>0</v>
      </c>
      <c r="J49" s="73"/>
      <c r="K49" s="74"/>
      <c r="L49" s="74"/>
      <c r="M49" s="74"/>
      <c r="N49" s="85"/>
    </row>
    <row r="50" spans="1:14" ht="12.75">
      <c r="A50" s="128"/>
      <c r="B50" s="129"/>
      <c r="C50" s="129"/>
      <c r="D50" s="129"/>
      <c r="E50" s="128"/>
      <c r="F50" s="128"/>
      <c r="G50" s="136"/>
      <c r="H50" s="71" t="s">
        <v>108</v>
      </c>
      <c r="I50" s="72">
        <f t="shared" si="9"/>
        <v>1190000</v>
      </c>
      <c r="J50" s="73"/>
      <c r="K50" s="74">
        <v>1190000</v>
      </c>
      <c r="L50" s="74"/>
      <c r="M50" s="74"/>
      <c r="N50" s="85"/>
    </row>
    <row r="51" spans="1:14" ht="12.75" hidden="1">
      <c r="A51" s="128"/>
      <c r="B51" s="129"/>
      <c r="C51" s="129"/>
      <c r="D51" s="129"/>
      <c r="E51" s="128"/>
      <c r="F51" s="128"/>
      <c r="G51" s="137"/>
      <c r="H51" s="76"/>
      <c r="I51" s="77">
        <f t="shared" si="9"/>
        <v>0</v>
      </c>
      <c r="J51" s="78"/>
      <c r="K51" s="79"/>
      <c r="L51" s="79"/>
      <c r="M51" s="79"/>
      <c r="N51" s="80"/>
    </row>
    <row r="52" spans="1:14" ht="12.75">
      <c r="A52" s="125" t="s">
        <v>111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7"/>
    </row>
    <row r="53" spans="1:14" ht="12.75">
      <c r="A53" s="128">
        <v>7</v>
      </c>
      <c r="B53" s="129" t="s">
        <v>112</v>
      </c>
      <c r="C53" s="129"/>
      <c r="D53" s="129"/>
      <c r="E53" s="128">
        <v>2005</v>
      </c>
      <c r="F53" s="128">
        <v>2009</v>
      </c>
      <c r="G53" s="135">
        <f>249144+I53</f>
        <v>600000</v>
      </c>
      <c r="H53" s="62" t="s">
        <v>105</v>
      </c>
      <c r="I53" s="63">
        <f aca="true" t="shared" si="10" ref="I53:N53">SUM(I54:I59)</f>
        <v>350856</v>
      </c>
      <c r="J53" s="64">
        <f t="shared" si="10"/>
        <v>180000</v>
      </c>
      <c r="K53" s="65">
        <f t="shared" si="10"/>
        <v>170856</v>
      </c>
      <c r="L53" s="65">
        <f t="shared" si="10"/>
        <v>0</v>
      </c>
      <c r="M53" s="65">
        <f t="shared" si="10"/>
        <v>0</v>
      </c>
      <c r="N53" s="65">
        <f t="shared" si="10"/>
        <v>0</v>
      </c>
    </row>
    <row r="54" spans="1:14" ht="12.75">
      <c r="A54" s="128"/>
      <c r="B54" s="129"/>
      <c r="C54" s="129"/>
      <c r="D54" s="129"/>
      <c r="E54" s="128"/>
      <c r="F54" s="128"/>
      <c r="G54" s="136"/>
      <c r="H54" s="66" t="s">
        <v>106</v>
      </c>
      <c r="I54" s="81">
        <f aca="true" t="shared" si="11" ref="I54:I59">SUM(J54:N54)</f>
        <v>180856</v>
      </c>
      <c r="J54" s="82">
        <v>180000</v>
      </c>
      <c r="K54" s="83">
        <v>856</v>
      </c>
      <c r="L54" s="83"/>
      <c r="M54" s="83"/>
      <c r="N54" s="84"/>
    </row>
    <row r="55" spans="1:14" ht="12.75">
      <c r="A55" s="128"/>
      <c r="B55" s="129"/>
      <c r="C55" s="129"/>
      <c r="D55" s="129"/>
      <c r="E55" s="128"/>
      <c r="F55" s="128"/>
      <c r="G55" s="136"/>
      <c r="H55" s="71" t="s">
        <v>107</v>
      </c>
      <c r="I55" s="72">
        <f t="shared" si="11"/>
        <v>0</v>
      </c>
      <c r="J55" s="73"/>
      <c r="K55" s="74"/>
      <c r="L55" s="74"/>
      <c r="M55" s="74"/>
      <c r="N55" s="85"/>
    </row>
    <row r="56" spans="1:14" ht="12.75">
      <c r="A56" s="128"/>
      <c r="B56" s="129"/>
      <c r="C56" s="129"/>
      <c r="D56" s="129"/>
      <c r="E56" s="128"/>
      <c r="F56" s="128"/>
      <c r="G56" s="136"/>
      <c r="H56" s="71" t="s">
        <v>31</v>
      </c>
      <c r="I56" s="72">
        <f t="shared" si="11"/>
        <v>170000</v>
      </c>
      <c r="J56" s="73"/>
      <c r="K56" s="74">
        <v>170000</v>
      </c>
      <c r="L56" s="74"/>
      <c r="M56" s="74"/>
      <c r="N56" s="85"/>
    </row>
    <row r="57" spans="1:14" ht="12.75">
      <c r="A57" s="128"/>
      <c r="B57" s="129"/>
      <c r="C57" s="129"/>
      <c r="D57" s="129"/>
      <c r="E57" s="128"/>
      <c r="F57" s="128"/>
      <c r="G57" s="136"/>
      <c r="H57" s="71" t="s">
        <v>77</v>
      </c>
      <c r="I57" s="72">
        <f t="shared" si="11"/>
        <v>0</v>
      </c>
      <c r="J57" s="73"/>
      <c r="K57" s="74"/>
      <c r="L57" s="74"/>
      <c r="M57" s="74"/>
      <c r="N57" s="85"/>
    </row>
    <row r="58" spans="1:14" ht="12.75">
      <c r="A58" s="128"/>
      <c r="B58" s="129"/>
      <c r="C58" s="129"/>
      <c r="D58" s="129"/>
      <c r="E58" s="128"/>
      <c r="F58" s="128"/>
      <c r="G58" s="136"/>
      <c r="H58" s="71" t="s">
        <v>108</v>
      </c>
      <c r="I58" s="72">
        <f t="shared" si="11"/>
        <v>0</v>
      </c>
      <c r="J58" s="73"/>
      <c r="K58" s="74"/>
      <c r="L58" s="74"/>
      <c r="M58" s="74"/>
      <c r="N58" s="85"/>
    </row>
    <row r="59" spans="1:14" ht="12.75" hidden="1">
      <c r="A59" s="128"/>
      <c r="B59" s="129"/>
      <c r="C59" s="129"/>
      <c r="D59" s="129"/>
      <c r="E59" s="128"/>
      <c r="F59" s="128"/>
      <c r="G59" s="137"/>
      <c r="H59" s="76"/>
      <c r="I59" s="77">
        <f t="shared" si="11"/>
        <v>0</v>
      </c>
      <c r="J59" s="78"/>
      <c r="K59" s="79"/>
      <c r="L59" s="79"/>
      <c r="M59" s="79"/>
      <c r="N59" s="80"/>
    </row>
    <row r="60" spans="1:14" ht="12.75">
      <c r="A60" s="130">
        <v>8</v>
      </c>
      <c r="B60" s="138" t="s">
        <v>192</v>
      </c>
      <c r="C60" s="139"/>
      <c r="D60" s="140"/>
      <c r="E60" s="130">
        <v>2008</v>
      </c>
      <c r="F60" s="130">
        <v>2010</v>
      </c>
      <c r="G60" s="135">
        <f>I60</f>
        <v>1126444</v>
      </c>
      <c r="H60" s="62" t="s">
        <v>105</v>
      </c>
      <c r="I60" s="63">
        <f aca="true" t="shared" si="12" ref="I60:N60">SUM(I61:I65)</f>
        <v>1126444</v>
      </c>
      <c r="J60" s="63">
        <f t="shared" si="12"/>
        <v>40000</v>
      </c>
      <c r="K60" s="63">
        <f t="shared" si="12"/>
        <v>586444</v>
      </c>
      <c r="L60" s="63">
        <f t="shared" si="12"/>
        <v>500000</v>
      </c>
      <c r="M60" s="63">
        <f t="shared" si="12"/>
        <v>0</v>
      </c>
      <c r="N60" s="63">
        <f t="shared" si="12"/>
        <v>0</v>
      </c>
    </row>
    <row r="61" spans="1:14" ht="12.75">
      <c r="A61" s="145"/>
      <c r="B61" s="141"/>
      <c r="C61" s="142"/>
      <c r="D61" s="143"/>
      <c r="E61" s="145"/>
      <c r="F61" s="145"/>
      <c r="G61" s="136"/>
      <c r="H61" s="66" t="s">
        <v>106</v>
      </c>
      <c r="I61" s="81">
        <f>SUM(J61:N61)</f>
        <v>281618</v>
      </c>
      <c r="J61" s="82">
        <v>40000</v>
      </c>
      <c r="K61" s="83">
        <v>141618</v>
      </c>
      <c r="L61" s="83">
        <v>100000</v>
      </c>
      <c r="M61" s="83"/>
      <c r="N61" s="84"/>
    </row>
    <row r="62" spans="1:14" ht="12.75">
      <c r="A62" s="145"/>
      <c r="B62" s="141"/>
      <c r="C62" s="142"/>
      <c r="D62" s="143"/>
      <c r="E62" s="145"/>
      <c r="F62" s="145"/>
      <c r="G62" s="136"/>
      <c r="H62" s="71" t="s">
        <v>107</v>
      </c>
      <c r="I62" s="72">
        <f>SUM(J62:N62)</f>
        <v>0</v>
      </c>
      <c r="J62" s="73"/>
      <c r="K62" s="74"/>
      <c r="L62" s="74"/>
      <c r="M62" s="74"/>
      <c r="N62" s="85"/>
    </row>
    <row r="63" spans="1:14" ht="12.75">
      <c r="A63" s="145"/>
      <c r="B63" s="141"/>
      <c r="C63" s="142"/>
      <c r="D63" s="143"/>
      <c r="E63" s="145"/>
      <c r="F63" s="145"/>
      <c r="G63" s="136"/>
      <c r="H63" s="71" t="s">
        <v>31</v>
      </c>
      <c r="I63" s="72">
        <f>SUM(J63:N63)</f>
        <v>0</v>
      </c>
      <c r="J63" s="73"/>
      <c r="K63" s="74"/>
      <c r="L63" s="74"/>
      <c r="M63" s="74"/>
      <c r="N63" s="85"/>
    </row>
    <row r="64" spans="1:14" ht="12.75">
      <c r="A64" s="145"/>
      <c r="B64" s="141"/>
      <c r="C64" s="142"/>
      <c r="D64" s="143"/>
      <c r="E64" s="145"/>
      <c r="F64" s="145"/>
      <c r="G64" s="136"/>
      <c r="H64" s="71" t="s">
        <v>77</v>
      </c>
      <c r="I64" s="72">
        <f>SUM(J64:N64)</f>
        <v>0</v>
      </c>
      <c r="J64" s="73"/>
      <c r="K64" s="74"/>
      <c r="L64" s="74"/>
      <c r="M64" s="74"/>
      <c r="N64" s="85"/>
    </row>
    <row r="65" spans="1:14" ht="12.75">
      <c r="A65" s="147"/>
      <c r="B65" s="148"/>
      <c r="C65" s="149"/>
      <c r="D65" s="150"/>
      <c r="E65" s="147"/>
      <c r="F65" s="147"/>
      <c r="G65" s="137"/>
      <c r="H65" s="71" t="s">
        <v>108</v>
      </c>
      <c r="I65" s="72">
        <f>SUM(J65:N65)</f>
        <v>844826</v>
      </c>
      <c r="J65" s="73"/>
      <c r="K65" s="74">
        <v>444826</v>
      </c>
      <c r="L65" s="74">
        <v>400000</v>
      </c>
      <c r="M65" s="74"/>
      <c r="N65" s="85"/>
    </row>
    <row r="66" spans="1:14" ht="12.75" customHeight="1">
      <c r="A66" s="130">
        <v>9</v>
      </c>
      <c r="B66" s="138" t="s">
        <v>195</v>
      </c>
      <c r="C66" s="139"/>
      <c r="D66" s="140"/>
      <c r="E66" s="130">
        <v>2007</v>
      </c>
      <c r="F66" s="130">
        <v>2013</v>
      </c>
      <c r="G66" s="146">
        <f>I66+69000</f>
        <v>4551397</v>
      </c>
      <c r="H66" s="62" t="s">
        <v>105</v>
      </c>
      <c r="I66" s="63">
        <f aca="true" t="shared" si="13" ref="I66:N66">SUM(I67:I81)</f>
        <v>4482397</v>
      </c>
      <c r="J66" s="63">
        <f t="shared" si="13"/>
        <v>1871009</v>
      </c>
      <c r="K66" s="63">
        <f t="shared" si="13"/>
        <v>1614867</v>
      </c>
      <c r="L66" s="63">
        <f t="shared" si="13"/>
        <v>996521</v>
      </c>
      <c r="M66" s="63">
        <f t="shared" si="13"/>
        <v>0</v>
      </c>
      <c r="N66" s="63">
        <f t="shared" si="13"/>
        <v>0</v>
      </c>
    </row>
    <row r="67" spans="1:14" ht="12.75">
      <c r="A67" s="145"/>
      <c r="B67" s="141"/>
      <c r="C67" s="144"/>
      <c r="D67" s="143"/>
      <c r="E67" s="145"/>
      <c r="F67" s="145"/>
      <c r="G67" s="145"/>
      <c r="H67" s="87" t="s">
        <v>106</v>
      </c>
      <c r="I67" s="81">
        <f aca="true" t="shared" si="14" ref="I67:I81">SUM(J67:N67)</f>
        <v>260645</v>
      </c>
      <c r="J67" s="82">
        <v>260645</v>
      </c>
      <c r="K67" s="83"/>
      <c r="L67" s="83"/>
      <c r="M67" s="83"/>
      <c r="N67" s="84"/>
    </row>
    <row r="68" spans="1:14" ht="12.75">
      <c r="A68" s="145"/>
      <c r="B68" s="141"/>
      <c r="C68" s="144"/>
      <c r="D68" s="143"/>
      <c r="E68" s="145"/>
      <c r="F68" s="145"/>
      <c r="G68" s="145"/>
      <c r="H68" s="86" t="s">
        <v>107</v>
      </c>
      <c r="I68" s="81">
        <f t="shared" si="14"/>
        <v>750000</v>
      </c>
      <c r="J68" s="73">
        <v>750000</v>
      </c>
      <c r="K68" s="74"/>
      <c r="L68" s="74"/>
      <c r="M68" s="74"/>
      <c r="N68" s="85"/>
    </row>
    <row r="69" spans="1:14" ht="12.75" customHeight="1">
      <c r="A69" s="145"/>
      <c r="B69" s="141"/>
      <c r="C69" s="144"/>
      <c r="D69" s="143"/>
      <c r="E69" s="145"/>
      <c r="F69" s="145"/>
      <c r="G69" s="145"/>
      <c r="H69" s="86" t="s">
        <v>31</v>
      </c>
      <c r="I69" s="81">
        <f t="shared" si="14"/>
        <v>840364</v>
      </c>
      <c r="J69" s="73">
        <v>840364</v>
      </c>
      <c r="K69" s="74"/>
      <c r="L69" s="74"/>
      <c r="M69" s="74"/>
      <c r="N69" s="85"/>
    </row>
    <row r="70" spans="1:14" ht="12.75" customHeight="1">
      <c r="A70" s="145"/>
      <c r="B70" s="141"/>
      <c r="C70" s="144"/>
      <c r="D70" s="143"/>
      <c r="E70" s="145"/>
      <c r="F70" s="145"/>
      <c r="G70" s="145"/>
      <c r="H70" s="86" t="s">
        <v>77</v>
      </c>
      <c r="I70" s="81">
        <f t="shared" si="14"/>
        <v>0</v>
      </c>
      <c r="J70" s="73"/>
      <c r="K70" s="74"/>
      <c r="L70" s="74"/>
      <c r="M70" s="74"/>
      <c r="N70" s="85"/>
    </row>
    <row r="71" spans="1:14" ht="12.75" customHeight="1">
      <c r="A71" s="145"/>
      <c r="B71" s="141"/>
      <c r="C71" s="144"/>
      <c r="D71" s="143"/>
      <c r="E71" s="145"/>
      <c r="F71" s="145"/>
      <c r="G71" s="145"/>
      <c r="H71" s="86" t="s">
        <v>108</v>
      </c>
      <c r="I71" s="88">
        <f t="shared" si="14"/>
        <v>0</v>
      </c>
      <c r="J71" s="89"/>
      <c r="K71" s="90"/>
      <c r="L71" s="90"/>
      <c r="M71" s="90"/>
      <c r="N71" s="91"/>
    </row>
    <row r="72" spans="1:14" ht="12.75" customHeight="1">
      <c r="A72" s="145"/>
      <c r="B72" s="138" t="s">
        <v>191</v>
      </c>
      <c r="C72" s="139"/>
      <c r="D72" s="140"/>
      <c r="E72" s="145"/>
      <c r="F72" s="145"/>
      <c r="G72" s="145"/>
      <c r="H72" s="87" t="s">
        <v>106</v>
      </c>
      <c r="I72" s="67">
        <f t="shared" si="14"/>
        <v>14155</v>
      </c>
      <c r="J72" s="92">
        <v>10000</v>
      </c>
      <c r="K72" s="93">
        <v>4155</v>
      </c>
      <c r="L72" s="93"/>
      <c r="M72" s="93"/>
      <c r="N72" s="94"/>
    </row>
    <row r="73" spans="1:14" ht="12.75" customHeight="1">
      <c r="A73" s="145"/>
      <c r="B73" s="141"/>
      <c r="C73" s="142"/>
      <c r="D73" s="143"/>
      <c r="E73" s="145"/>
      <c r="F73" s="145"/>
      <c r="G73" s="145"/>
      <c r="H73" s="86" t="s">
        <v>107</v>
      </c>
      <c r="I73" s="81">
        <f t="shared" si="14"/>
        <v>750000</v>
      </c>
      <c r="J73" s="89"/>
      <c r="K73" s="90">
        <v>750000</v>
      </c>
      <c r="L73" s="90"/>
      <c r="M73" s="90"/>
      <c r="N73" s="91"/>
    </row>
    <row r="74" spans="1:14" ht="12.75" customHeight="1">
      <c r="A74" s="145"/>
      <c r="B74" s="141"/>
      <c r="C74" s="142"/>
      <c r="D74" s="143"/>
      <c r="E74" s="145"/>
      <c r="F74" s="145"/>
      <c r="G74" s="145"/>
      <c r="H74" s="86" t="s">
        <v>31</v>
      </c>
      <c r="I74" s="81">
        <f t="shared" si="14"/>
        <v>840712</v>
      </c>
      <c r="J74" s="89"/>
      <c r="K74" s="90">
        <v>840712</v>
      </c>
      <c r="L74" s="90"/>
      <c r="M74" s="90"/>
      <c r="N74" s="91"/>
    </row>
    <row r="75" spans="1:14" ht="12.75" customHeight="1">
      <c r="A75" s="145"/>
      <c r="B75" s="141"/>
      <c r="C75" s="142"/>
      <c r="D75" s="143"/>
      <c r="E75" s="145"/>
      <c r="F75" s="145"/>
      <c r="G75" s="145"/>
      <c r="H75" s="86" t="s">
        <v>77</v>
      </c>
      <c r="I75" s="81">
        <f t="shared" si="14"/>
        <v>0</v>
      </c>
      <c r="J75" s="95"/>
      <c r="K75" s="74"/>
      <c r="L75" s="74"/>
      <c r="M75" s="74"/>
      <c r="N75" s="85"/>
    </row>
    <row r="76" spans="1:14" ht="12.75" customHeight="1">
      <c r="A76" s="145"/>
      <c r="B76" s="148"/>
      <c r="C76" s="149"/>
      <c r="D76" s="150"/>
      <c r="E76" s="145"/>
      <c r="F76" s="145"/>
      <c r="G76" s="145"/>
      <c r="H76" s="86" t="s">
        <v>108</v>
      </c>
      <c r="I76" s="96">
        <f t="shared" si="14"/>
        <v>0</v>
      </c>
      <c r="J76" s="97"/>
      <c r="K76" s="79"/>
      <c r="L76" s="79"/>
      <c r="M76" s="79"/>
      <c r="N76" s="80"/>
    </row>
    <row r="77" spans="1:14" ht="12.75" customHeight="1">
      <c r="A77" s="145"/>
      <c r="B77" s="141" t="s">
        <v>113</v>
      </c>
      <c r="C77" s="144"/>
      <c r="D77" s="143"/>
      <c r="E77" s="145"/>
      <c r="F77" s="145"/>
      <c r="G77" s="145"/>
      <c r="H77" s="87" t="s">
        <v>106</v>
      </c>
      <c r="I77" s="81">
        <f t="shared" si="14"/>
        <v>276521</v>
      </c>
      <c r="J77" s="98">
        <v>10000</v>
      </c>
      <c r="K77" s="83">
        <v>20000</v>
      </c>
      <c r="L77" s="83">
        <v>246521</v>
      </c>
      <c r="M77" s="83"/>
      <c r="N77" s="84"/>
    </row>
    <row r="78" spans="1:14" ht="12.75" customHeight="1">
      <c r="A78" s="145"/>
      <c r="B78" s="141"/>
      <c r="C78" s="144"/>
      <c r="D78" s="143"/>
      <c r="E78" s="145"/>
      <c r="F78" s="145"/>
      <c r="G78" s="145"/>
      <c r="H78" s="86" t="s">
        <v>107</v>
      </c>
      <c r="I78" s="81">
        <f t="shared" si="14"/>
        <v>750000</v>
      </c>
      <c r="J78" s="95"/>
      <c r="K78" s="74"/>
      <c r="L78" s="74">
        <v>750000</v>
      </c>
      <c r="M78" s="74"/>
      <c r="N78" s="85"/>
    </row>
    <row r="79" spans="1:14" ht="12.75" customHeight="1">
      <c r="A79" s="145"/>
      <c r="B79" s="141"/>
      <c r="C79" s="144"/>
      <c r="D79" s="143"/>
      <c r="E79" s="145"/>
      <c r="F79" s="145"/>
      <c r="G79" s="145"/>
      <c r="H79" s="86" t="s">
        <v>31</v>
      </c>
      <c r="I79" s="81">
        <f t="shared" si="14"/>
        <v>0</v>
      </c>
      <c r="J79" s="95"/>
      <c r="K79" s="74"/>
      <c r="L79" s="74"/>
      <c r="M79" s="74"/>
      <c r="N79" s="85"/>
    </row>
    <row r="80" spans="1:14" ht="12.75" customHeight="1">
      <c r="A80" s="145"/>
      <c r="B80" s="141"/>
      <c r="C80" s="144"/>
      <c r="D80" s="143"/>
      <c r="E80" s="145"/>
      <c r="F80" s="145"/>
      <c r="G80" s="145"/>
      <c r="H80" s="86" t="s">
        <v>77</v>
      </c>
      <c r="I80" s="81">
        <f t="shared" si="14"/>
        <v>0</v>
      </c>
      <c r="J80" s="95"/>
      <c r="K80" s="74"/>
      <c r="L80" s="74"/>
      <c r="M80" s="74"/>
      <c r="N80" s="85"/>
    </row>
    <row r="81" spans="1:14" ht="12.75" customHeight="1">
      <c r="A81" s="147"/>
      <c r="B81" s="148"/>
      <c r="C81" s="149"/>
      <c r="D81" s="150"/>
      <c r="E81" s="145"/>
      <c r="F81" s="145"/>
      <c r="G81" s="147"/>
      <c r="H81" s="86" t="s">
        <v>108</v>
      </c>
      <c r="I81" s="81">
        <f t="shared" si="14"/>
        <v>0</v>
      </c>
      <c r="J81" s="97"/>
      <c r="K81" s="79"/>
      <c r="L81" s="79"/>
      <c r="M81" s="79"/>
      <c r="N81" s="80"/>
    </row>
    <row r="82" spans="1:14" ht="12.75">
      <c r="A82" s="125" t="s">
        <v>190</v>
      </c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</row>
    <row r="83" spans="1:14" ht="12.75">
      <c r="A83" s="130">
        <v>10</v>
      </c>
      <c r="B83" s="138" t="s">
        <v>70</v>
      </c>
      <c r="C83" s="139"/>
      <c r="D83" s="140"/>
      <c r="E83" s="130">
        <v>2006</v>
      </c>
      <c r="F83" s="130">
        <v>2009</v>
      </c>
      <c r="G83" s="135">
        <f>+I83</f>
        <v>1892000</v>
      </c>
      <c r="H83" s="62" t="s">
        <v>105</v>
      </c>
      <c r="I83" s="63">
        <f>SUM(I84:I88)</f>
        <v>1892000</v>
      </c>
      <c r="J83" s="63">
        <f>SUM(J84:J88)</f>
        <v>22000</v>
      </c>
      <c r="K83" s="63">
        <f>SUM(K84:K88)</f>
        <v>1870000</v>
      </c>
      <c r="L83" s="63">
        <f>SUM(L84:L88)</f>
        <v>0</v>
      </c>
      <c r="M83" s="63">
        <f>SUM(M84:M86)</f>
        <v>0</v>
      </c>
      <c r="N83" s="63">
        <f>SUM(N84:N88)</f>
        <v>0</v>
      </c>
    </row>
    <row r="84" spans="1:14" ht="12.75">
      <c r="A84" s="145"/>
      <c r="B84" s="141"/>
      <c r="C84" s="142"/>
      <c r="D84" s="143"/>
      <c r="E84" s="145"/>
      <c r="F84" s="145"/>
      <c r="G84" s="136"/>
      <c r="H84" s="66" t="s">
        <v>106</v>
      </c>
      <c r="I84" s="81">
        <f>SUM(J84:N84)</f>
        <v>260000</v>
      </c>
      <c r="J84" s="82">
        <v>22000</v>
      </c>
      <c r="K84" s="83">
        <v>238000</v>
      </c>
      <c r="L84" s="83"/>
      <c r="M84" s="83"/>
      <c r="N84" s="84"/>
    </row>
    <row r="85" spans="1:14" ht="12.75">
      <c r="A85" s="145"/>
      <c r="B85" s="141"/>
      <c r="C85" s="142"/>
      <c r="D85" s="143"/>
      <c r="E85" s="145"/>
      <c r="F85" s="145"/>
      <c r="G85" s="136"/>
      <c r="H85" s="71" t="s">
        <v>107</v>
      </c>
      <c r="I85" s="81">
        <f>SUM(J85:N85)</f>
        <v>0</v>
      </c>
      <c r="J85" s="82"/>
      <c r="K85" s="83"/>
      <c r="L85" s="83"/>
      <c r="M85" s="83"/>
      <c r="N85" s="84"/>
    </row>
    <row r="86" spans="1:14" ht="12.75">
      <c r="A86" s="145"/>
      <c r="B86" s="141"/>
      <c r="C86" s="142"/>
      <c r="D86" s="143"/>
      <c r="E86" s="145"/>
      <c r="F86" s="145"/>
      <c r="G86" s="136"/>
      <c r="H86" s="71" t="s">
        <v>31</v>
      </c>
      <c r="I86" s="81">
        <f>SUM(J86:N86)</f>
        <v>0</v>
      </c>
      <c r="J86" s="73"/>
      <c r="K86" s="74"/>
      <c r="L86" s="74"/>
      <c r="M86" s="74"/>
      <c r="N86" s="85"/>
    </row>
    <row r="87" spans="1:14" ht="12.75">
      <c r="A87" s="145"/>
      <c r="B87" s="141"/>
      <c r="C87" s="144"/>
      <c r="D87" s="143"/>
      <c r="E87" s="145"/>
      <c r="F87" s="145"/>
      <c r="G87" s="175"/>
      <c r="H87" s="71" t="s">
        <v>77</v>
      </c>
      <c r="I87" s="72">
        <f>SUM(J87:N87)</f>
        <v>0</v>
      </c>
      <c r="J87" s="73"/>
      <c r="K87" s="74"/>
      <c r="L87" s="74"/>
      <c r="M87" s="74"/>
      <c r="N87" s="85"/>
    </row>
    <row r="88" spans="1:14" ht="12.75">
      <c r="A88" s="145"/>
      <c r="B88" s="141"/>
      <c r="C88" s="144"/>
      <c r="D88" s="143"/>
      <c r="E88" s="145"/>
      <c r="F88" s="145"/>
      <c r="G88" s="175"/>
      <c r="H88" s="71" t="s">
        <v>108</v>
      </c>
      <c r="I88" s="72">
        <f>SUM(J88:N88)</f>
        <v>1632000</v>
      </c>
      <c r="J88" s="73"/>
      <c r="K88" s="74">
        <v>1632000</v>
      </c>
      <c r="L88" s="74"/>
      <c r="M88" s="74"/>
      <c r="N88" s="85"/>
    </row>
    <row r="89" spans="1:14" ht="12.75">
      <c r="A89" s="125" t="s">
        <v>114</v>
      </c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7"/>
    </row>
    <row r="90" spans="1:14" ht="12.75">
      <c r="A90" s="128">
        <v>11</v>
      </c>
      <c r="B90" s="129" t="s">
        <v>115</v>
      </c>
      <c r="C90" s="129"/>
      <c r="D90" s="129"/>
      <c r="E90" s="128">
        <v>2007</v>
      </c>
      <c r="F90" s="128">
        <v>2010</v>
      </c>
      <c r="G90" s="135">
        <f>+I90</f>
        <v>663278</v>
      </c>
      <c r="H90" s="62" t="s">
        <v>105</v>
      </c>
      <c r="I90" s="63">
        <f aca="true" t="shared" si="15" ref="I90:N90">SUM(I91:I96)</f>
        <v>663278</v>
      </c>
      <c r="J90" s="64">
        <f t="shared" si="15"/>
        <v>250000</v>
      </c>
      <c r="K90" s="65">
        <f t="shared" si="15"/>
        <v>150000</v>
      </c>
      <c r="L90" s="65">
        <f t="shared" si="15"/>
        <v>113278</v>
      </c>
      <c r="M90" s="65">
        <f t="shared" si="15"/>
        <v>0</v>
      </c>
      <c r="N90" s="65">
        <f t="shared" si="15"/>
        <v>150000</v>
      </c>
    </row>
    <row r="91" spans="1:14" ht="12.75">
      <c r="A91" s="128"/>
      <c r="B91" s="129"/>
      <c r="C91" s="129"/>
      <c r="D91" s="129"/>
      <c r="E91" s="128"/>
      <c r="F91" s="128"/>
      <c r="G91" s="136"/>
      <c r="H91" s="66" t="s">
        <v>106</v>
      </c>
      <c r="I91" s="81">
        <f aca="true" t="shared" si="16" ref="I91:I96">SUM(J91:N91)</f>
        <v>663278</v>
      </c>
      <c r="J91" s="82">
        <v>250000</v>
      </c>
      <c r="K91" s="83">
        <v>150000</v>
      </c>
      <c r="L91" s="83">
        <v>113278</v>
      </c>
      <c r="M91" s="83"/>
      <c r="N91" s="84">
        <v>150000</v>
      </c>
    </row>
    <row r="92" spans="1:14" ht="12.75">
      <c r="A92" s="128"/>
      <c r="B92" s="129"/>
      <c r="C92" s="129"/>
      <c r="D92" s="129"/>
      <c r="E92" s="128"/>
      <c r="F92" s="128"/>
      <c r="G92" s="136"/>
      <c r="H92" s="71" t="s">
        <v>107</v>
      </c>
      <c r="I92" s="72">
        <f t="shared" si="16"/>
        <v>0</v>
      </c>
      <c r="J92" s="73"/>
      <c r="K92" s="74"/>
      <c r="L92" s="74"/>
      <c r="M92" s="74"/>
      <c r="N92" s="85"/>
    </row>
    <row r="93" spans="1:14" ht="12.75">
      <c r="A93" s="128"/>
      <c r="B93" s="129"/>
      <c r="C93" s="129"/>
      <c r="D93" s="129"/>
      <c r="E93" s="128"/>
      <c r="F93" s="128"/>
      <c r="G93" s="136"/>
      <c r="H93" s="71" t="s">
        <v>31</v>
      </c>
      <c r="I93" s="72">
        <f t="shared" si="16"/>
        <v>0</v>
      </c>
      <c r="J93" s="73"/>
      <c r="K93" s="74"/>
      <c r="L93" s="74"/>
      <c r="M93" s="74"/>
      <c r="N93" s="85"/>
    </row>
    <row r="94" spans="1:14" ht="12.75">
      <c r="A94" s="128"/>
      <c r="B94" s="129"/>
      <c r="C94" s="129"/>
      <c r="D94" s="129"/>
      <c r="E94" s="128"/>
      <c r="F94" s="128"/>
      <c r="G94" s="136"/>
      <c r="H94" s="71" t="s">
        <v>77</v>
      </c>
      <c r="I94" s="72">
        <f t="shared" si="16"/>
        <v>0</v>
      </c>
      <c r="J94" s="73"/>
      <c r="K94" s="74"/>
      <c r="L94" s="74"/>
      <c r="M94" s="74"/>
      <c r="N94" s="85"/>
    </row>
    <row r="95" spans="1:14" ht="12.75">
      <c r="A95" s="128"/>
      <c r="B95" s="129"/>
      <c r="C95" s="129"/>
      <c r="D95" s="129"/>
      <c r="E95" s="128"/>
      <c r="F95" s="128"/>
      <c r="G95" s="136"/>
      <c r="H95" s="71" t="s">
        <v>108</v>
      </c>
      <c r="I95" s="72">
        <f t="shared" si="16"/>
        <v>0</v>
      </c>
      <c r="J95" s="73"/>
      <c r="K95" s="74"/>
      <c r="L95" s="74"/>
      <c r="M95" s="74"/>
      <c r="N95" s="85"/>
    </row>
    <row r="96" spans="1:14" ht="13.5" thickBot="1">
      <c r="A96" s="128"/>
      <c r="B96" s="129"/>
      <c r="C96" s="129"/>
      <c r="D96" s="129"/>
      <c r="E96" s="128"/>
      <c r="F96" s="128"/>
      <c r="G96" s="137"/>
      <c r="H96" s="76"/>
      <c r="I96" s="77">
        <f t="shared" si="16"/>
        <v>0</v>
      </c>
      <c r="J96" s="78"/>
      <c r="K96" s="79"/>
      <c r="L96" s="79"/>
      <c r="M96" s="79"/>
      <c r="N96" s="80"/>
    </row>
    <row r="97" spans="1:14" ht="12.75" hidden="1">
      <c r="A97" s="128"/>
      <c r="B97" s="129"/>
      <c r="C97" s="129"/>
      <c r="D97" s="129"/>
      <c r="E97" s="128"/>
      <c r="F97" s="128"/>
      <c r="G97" s="135">
        <f>I97</f>
        <v>0</v>
      </c>
      <c r="H97" s="99" t="s">
        <v>105</v>
      </c>
      <c r="I97" s="63">
        <f aca="true" t="shared" si="17" ref="I97:N97">SUM(I98:I103)</f>
        <v>0</v>
      </c>
      <c r="J97" s="64">
        <f t="shared" si="17"/>
        <v>0</v>
      </c>
      <c r="K97" s="65">
        <f t="shared" si="17"/>
        <v>0</v>
      </c>
      <c r="L97" s="65">
        <f t="shared" si="17"/>
        <v>0</v>
      </c>
      <c r="M97" s="65">
        <f t="shared" si="17"/>
        <v>0</v>
      </c>
      <c r="N97" s="65">
        <f t="shared" si="17"/>
        <v>0</v>
      </c>
    </row>
    <row r="98" spans="1:14" ht="12.75" hidden="1">
      <c r="A98" s="128"/>
      <c r="B98" s="129"/>
      <c r="C98" s="129"/>
      <c r="D98" s="129"/>
      <c r="E98" s="128"/>
      <c r="F98" s="128"/>
      <c r="G98" s="136"/>
      <c r="H98" s="87" t="s">
        <v>116</v>
      </c>
      <c r="I98" s="81">
        <f aca="true" t="shared" si="18" ref="I98:I103">SUM(J98:N98)</f>
        <v>0</v>
      </c>
      <c r="J98" s="82"/>
      <c r="K98" s="83"/>
      <c r="L98" s="83"/>
      <c r="M98" s="83"/>
      <c r="N98" s="84"/>
    </row>
    <row r="99" spans="1:14" ht="12.75" hidden="1">
      <c r="A99" s="128"/>
      <c r="B99" s="129"/>
      <c r="C99" s="129"/>
      <c r="D99" s="129"/>
      <c r="E99" s="128"/>
      <c r="F99" s="128"/>
      <c r="G99" s="136"/>
      <c r="H99" s="86" t="s">
        <v>117</v>
      </c>
      <c r="I99" s="72">
        <f t="shared" si="18"/>
        <v>0</v>
      </c>
      <c r="J99" s="73"/>
      <c r="K99" s="74"/>
      <c r="L99" s="74"/>
      <c r="M99" s="74"/>
      <c r="N99" s="85"/>
    </row>
    <row r="100" spans="1:14" ht="12.75" hidden="1">
      <c r="A100" s="128"/>
      <c r="B100" s="129"/>
      <c r="C100" s="129"/>
      <c r="D100" s="129"/>
      <c r="E100" s="128"/>
      <c r="F100" s="128"/>
      <c r="G100" s="136"/>
      <c r="H100" s="86" t="s">
        <v>118</v>
      </c>
      <c r="I100" s="72">
        <f t="shared" si="18"/>
        <v>0</v>
      </c>
      <c r="J100" s="73"/>
      <c r="K100" s="74"/>
      <c r="L100" s="74"/>
      <c r="M100" s="74"/>
      <c r="N100" s="85"/>
    </row>
    <row r="101" spans="1:14" ht="12.75" hidden="1">
      <c r="A101" s="128"/>
      <c r="B101" s="129"/>
      <c r="C101" s="129"/>
      <c r="D101" s="129"/>
      <c r="E101" s="128"/>
      <c r="F101" s="128"/>
      <c r="G101" s="136"/>
      <c r="H101" s="86" t="s">
        <v>119</v>
      </c>
      <c r="I101" s="72">
        <f t="shared" si="18"/>
        <v>0</v>
      </c>
      <c r="J101" s="73"/>
      <c r="K101" s="74"/>
      <c r="L101" s="74"/>
      <c r="M101" s="74"/>
      <c r="N101" s="85"/>
    </row>
    <row r="102" spans="1:14" ht="12.75" hidden="1">
      <c r="A102" s="128"/>
      <c r="B102" s="129"/>
      <c r="C102" s="129"/>
      <c r="D102" s="129"/>
      <c r="E102" s="128"/>
      <c r="F102" s="128"/>
      <c r="G102" s="136"/>
      <c r="H102" s="86"/>
      <c r="I102" s="72">
        <f t="shared" si="18"/>
        <v>0</v>
      </c>
      <c r="J102" s="73"/>
      <c r="K102" s="74"/>
      <c r="L102" s="74"/>
      <c r="M102" s="74"/>
      <c r="N102" s="85"/>
    </row>
    <row r="103" spans="1:14" ht="12.75" hidden="1">
      <c r="A103" s="128"/>
      <c r="B103" s="129"/>
      <c r="C103" s="129"/>
      <c r="D103" s="129"/>
      <c r="E103" s="128"/>
      <c r="F103" s="128"/>
      <c r="G103" s="137"/>
      <c r="H103" s="76"/>
      <c r="I103" s="77">
        <f t="shared" si="18"/>
        <v>0</v>
      </c>
      <c r="J103" s="78"/>
      <c r="K103" s="79"/>
      <c r="L103" s="79"/>
      <c r="M103" s="79"/>
      <c r="N103" s="80"/>
    </row>
    <row r="104" spans="1:14" ht="12.75" hidden="1">
      <c r="A104" s="128"/>
      <c r="B104" s="129"/>
      <c r="C104" s="129"/>
      <c r="D104" s="129"/>
      <c r="E104" s="128"/>
      <c r="F104" s="128"/>
      <c r="G104" s="135">
        <f>I104</f>
        <v>0</v>
      </c>
      <c r="H104" s="99" t="s">
        <v>105</v>
      </c>
      <c r="I104" s="63">
        <f aca="true" t="shared" si="19" ref="I104:N104">SUM(I105:I110)</f>
        <v>0</v>
      </c>
      <c r="J104" s="64">
        <f t="shared" si="19"/>
        <v>0</v>
      </c>
      <c r="K104" s="65">
        <f t="shared" si="19"/>
        <v>0</v>
      </c>
      <c r="L104" s="65">
        <f t="shared" si="19"/>
        <v>0</v>
      </c>
      <c r="M104" s="65">
        <f t="shared" si="19"/>
        <v>0</v>
      </c>
      <c r="N104" s="65">
        <f t="shared" si="19"/>
        <v>0</v>
      </c>
    </row>
    <row r="105" spans="1:14" ht="12.75" hidden="1">
      <c r="A105" s="128"/>
      <c r="B105" s="129"/>
      <c r="C105" s="129"/>
      <c r="D105" s="129"/>
      <c r="E105" s="128"/>
      <c r="F105" s="128"/>
      <c r="G105" s="136"/>
      <c r="H105" s="87" t="s">
        <v>116</v>
      </c>
      <c r="I105" s="81">
        <f aca="true" t="shared" si="20" ref="I105:I110">SUM(J105:N105)</f>
        <v>0</v>
      </c>
      <c r="J105" s="82"/>
      <c r="K105" s="83"/>
      <c r="L105" s="83"/>
      <c r="M105" s="83"/>
      <c r="N105" s="84"/>
    </row>
    <row r="106" spans="1:14" ht="12.75" hidden="1">
      <c r="A106" s="128"/>
      <c r="B106" s="129"/>
      <c r="C106" s="129"/>
      <c r="D106" s="129"/>
      <c r="E106" s="128"/>
      <c r="F106" s="128"/>
      <c r="G106" s="136"/>
      <c r="H106" s="86" t="s">
        <v>117</v>
      </c>
      <c r="I106" s="72">
        <f t="shared" si="20"/>
        <v>0</v>
      </c>
      <c r="J106" s="73"/>
      <c r="K106" s="74"/>
      <c r="L106" s="74"/>
      <c r="M106" s="74"/>
      <c r="N106" s="85"/>
    </row>
    <row r="107" spans="1:14" ht="12.75" hidden="1">
      <c r="A107" s="128"/>
      <c r="B107" s="129"/>
      <c r="C107" s="129"/>
      <c r="D107" s="129"/>
      <c r="E107" s="128"/>
      <c r="F107" s="128"/>
      <c r="G107" s="136"/>
      <c r="H107" s="86" t="s">
        <v>118</v>
      </c>
      <c r="I107" s="72">
        <f t="shared" si="20"/>
        <v>0</v>
      </c>
      <c r="J107" s="73"/>
      <c r="K107" s="74"/>
      <c r="L107" s="74"/>
      <c r="M107" s="74"/>
      <c r="N107" s="85"/>
    </row>
    <row r="108" spans="1:14" ht="12.75" hidden="1">
      <c r="A108" s="128"/>
      <c r="B108" s="129"/>
      <c r="C108" s="129"/>
      <c r="D108" s="129"/>
      <c r="E108" s="128"/>
      <c r="F108" s="128"/>
      <c r="G108" s="136"/>
      <c r="H108" s="86" t="s">
        <v>119</v>
      </c>
      <c r="I108" s="72">
        <f t="shared" si="20"/>
        <v>0</v>
      </c>
      <c r="J108" s="73"/>
      <c r="K108" s="74"/>
      <c r="L108" s="74"/>
      <c r="M108" s="74"/>
      <c r="N108" s="85"/>
    </row>
    <row r="109" spans="1:14" ht="12.75" hidden="1">
      <c r="A109" s="128"/>
      <c r="B109" s="129"/>
      <c r="C109" s="129"/>
      <c r="D109" s="129"/>
      <c r="E109" s="128"/>
      <c r="F109" s="128"/>
      <c r="G109" s="136"/>
      <c r="H109" s="86"/>
      <c r="I109" s="72">
        <f t="shared" si="20"/>
        <v>0</v>
      </c>
      <c r="J109" s="73"/>
      <c r="K109" s="74"/>
      <c r="L109" s="74"/>
      <c r="M109" s="74"/>
      <c r="N109" s="85"/>
    </row>
    <row r="110" spans="1:14" ht="12.75" hidden="1">
      <c r="A110" s="128"/>
      <c r="B110" s="129"/>
      <c r="C110" s="129"/>
      <c r="D110" s="129"/>
      <c r="E110" s="128"/>
      <c r="F110" s="128"/>
      <c r="G110" s="137"/>
      <c r="H110" s="76"/>
      <c r="I110" s="77">
        <f t="shared" si="20"/>
        <v>0</v>
      </c>
      <c r="J110" s="78"/>
      <c r="K110" s="79"/>
      <c r="L110" s="79"/>
      <c r="M110" s="79"/>
      <c r="N110" s="80"/>
    </row>
    <row r="111" spans="1:14" ht="12.75" hidden="1">
      <c r="A111" s="128"/>
      <c r="B111" s="129"/>
      <c r="C111" s="129"/>
      <c r="D111" s="129"/>
      <c r="E111" s="128"/>
      <c r="F111" s="128"/>
      <c r="G111" s="135">
        <f>I111</f>
        <v>0</v>
      </c>
      <c r="H111" s="99" t="s">
        <v>105</v>
      </c>
      <c r="I111" s="63">
        <f aca="true" t="shared" si="21" ref="I111:N111">SUM(I112:I117)</f>
        <v>0</v>
      </c>
      <c r="J111" s="64">
        <f t="shared" si="21"/>
        <v>0</v>
      </c>
      <c r="K111" s="65">
        <f t="shared" si="21"/>
        <v>0</v>
      </c>
      <c r="L111" s="65">
        <f t="shared" si="21"/>
        <v>0</v>
      </c>
      <c r="M111" s="65">
        <f t="shared" si="21"/>
        <v>0</v>
      </c>
      <c r="N111" s="65">
        <f t="shared" si="21"/>
        <v>0</v>
      </c>
    </row>
    <row r="112" spans="1:14" ht="12.75" hidden="1">
      <c r="A112" s="128"/>
      <c r="B112" s="129"/>
      <c r="C112" s="129"/>
      <c r="D112" s="129"/>
      <c r="E112" s="128"/>
      <c r="F112" s="128"/>
      <c r="G112" s="136"/>
      <c r="H112" s="87" t="s">
        <v>116</v>
      </c>
      <c r="I112" s="81">
        <f aca="true" t="shared" si="22" ref="I112:I117">SUM(J112:N112)</f>
        <v>0</v>
      </c>
      <c r="J112" s="82"/>
      <c r="K112" s="83"/>
      <c r="L112" s="83"/>
      <c r="M112" s="83"/>
      <c r="N112" s="84"/>
    </row>
    <row r="113" spans="1:14" ht="12.75" hidden="1">
      <c r="A113" s="128"/>
      <c r="B113" s="129"/>
      <c r="C113" s="129"/>
      <c r="D113" s="129"/>
      <c r="E113" s="128"/>
      <c r="F113" s="128"/>
      <c r="G113" s="136"/>
      <c r="H113" s="86" t="s">
        <v>117</v>
      </c>
      <c r="I113" s="72">
        <f t="shared" si="22"/>
        <v>0</v>
      </c>
      <c r="J113" s="73"/>
      <c r="K113" s="74"/>
      <c r="L113" s="74"/>
      <c r="M113" s="74"/>
      <c r="N113" s="85"/>
    </row>
    <row r="114" spans="1:14" ht="12.75" hidden="1">
      <c r="A114" s="128"/>
      <c r="B114" s="129"/>
      <c r="C114" s="129"/>
      <c r="D114" s="129"/>
      <c r="E114" s="128"/>
      <c r="F114" s="128"/>
      <c r="G114" s="136"/>
      <c r="H114" s="86" t="s">
        <v>118</v>
      </c>
      <c r="I114" s="72">
        <f t="shared" si="22"/>
        <v>0</v>
      </c>
      <c r="J114" s="73"/>
      <c r="K114" s="74"/>
      <c r="L114" s="74"/>
      <c r="M114" s="74"/>
      <c r="N114" s="85"/>
    </row>
    <row r="115" spans="1:14" ht="12.75" hidden="1">
      <c r="A115" s="128"/>
      <c r="B115" s="129"/>
      <c r="C115" s="129"/>
      <c r="D115" s="129"/>
      <c r="E115" s="128"/>
      <c r="F115" s="128"/>
      <c r="G115" s="136"/>
      <c r="H115" s="86" t="s">
        <v>119</v>
      </c>
      <c r="I115" s="72">
        <f t="shared" si="22"/>
        <v>0</v>
      </c>
      <c r="J115" s="73"/>
      <c r="K115" s="74"/>
      <c r="L115" s="74"/>
      <c r="M115" s="74"/>
      <c r="N115" s="85"/>
    </row>
    <row r="116" spans="1:14" ht="12.75" hidden="1">
      <c r="A116" s="128"/>
      <c r="B116" s="129"/>
      <c r="C116" s="129"/>
      <c r="D116" s="129"/>
      <c r="E116" s="128"/>
      <c r="F116" s="128"/>
      <c r="G116" s="136"/>
      <c r="H116" s="86"/>
      <c r="I116" s="72">
        <f t="shared" si="22"/>
        <v>0</v>
      </c>
      <c r="J116" s="73"/>
      <c r="K116" s="74"/>
      <c r="L116" s="74"/>
      <c r="M116" s="74"/>
      <c r="N116" s="85"/>
    </row>
    <row r="117" spans="1:14" ht="12.75" hidden="1">
      <c r="A117" s="128"/>
      <c r="B117" s="129"/>
      <c r="C117" s="129"/>
      <c r="D117" s="129"/>
      <c r="E117" s="128"/>
      <c r="F117" s="128"/>
      <c r="G117" s="137"/>
      <c r="H117" s="76"/>
      <c r="I117" s="77">
        <f t="shared" si="22"/>
        <v>0</v>
      </c>
      <c r="J117" s="78"/>
      <c r="K117" s="79"/>
      <c r="L117" s="79"/>
      <c r="M117" s="79"/>
      <c r="N117" s="80"/>
    </row>
    <row r="118" spans="1:14" ht="12.75" hidden="1">
      <c r="A118" s="128"/>
      <c r="B118" s="129"/>
      <c r="C118" s="129"/>
      <c r="D118" s="129"/>
      <c r="E118" s="128"/>
      <c r="F118" s="128"/>
      <c r="G118" s="135">
        <f>I118</f>
        <v>0</v>
      </c>
      <c r="H118" s="99" t="s">
        <v>105</v>
      </c>
      <c r="I118" s="63">
        <f aca="true" t="shared" si="23" ref="I118:N118">SUM(I119:I124)</f>
        <v>0</v>
      </c>
      <c r="J118" s="64">
        <f t="shared" si="23"/>
        <v>0</v>
      </c>
      <c r="K118" s="65">
        <f t="shared" si="23"/>
        <v>0</v>
      </c>
      <c r="L118" s="65">
        <f t="shared" si="23"/>
        <v>0</v>
      </c>
      <c r="M118" s="65">
        <f t="shared" si="23"/>
        <v>0</v>
      </c>
      <c r="N118" s="65">
        <f t="shared" si="23"/>
        <v>0</v>
      </c>
    </row>
    <row r="119" spans="1:14" ht="12.75" hidden="1">
      <c r="A119" s="128"/>
      <c r="B119" s="129"/>
      <c r="C119" s="129"/>
      <c r="D119" s="129"/>
      <c r="E119" s="128"/>
      <c r="F119" s="128"/>
      <c r="G119" s="136"/>
      <c r="H119" s="87" t="s">
        <v>116</v>
      </c>
      <c r="I119" s="81">
        <f aca="true" t="shared" si="24" ref="I119:I124">SUM(J119:N119)</f>
        <v>0</v>
      </c>
      <c r="J119" s="82"/>
      <c r="K119" s="83"/>
      <c r="L119" s="83"/>
      <c r="M119" s="83"/>
      <c r="N119" s="84"/>
    </row>
    <row r="120" spans="1:14" ht="12.75" hidden="1">
      <c r="A120" s="128"/>
      <c r="B120" s="129"/>
      <c r="C120" s="129"/>
      <c r="D120" s="129"/>
      <c r="E120" s="128"/>
      <c r="F120" s="128"/>
      <c r="G120" s="136"/>
      <c r="H120" s="86" t="s">
        <v>117</v>
      </c>
      <c r="I120" s="72">
        <f t="shared" si="24"/>
        <v>0</v>
      </c>
      <c r="J120" s="73"/>
      <c r="K120" s="74"/>
      <c r="L120" s="74"/>
      <c r="M120" s="74"/>
      <c r="N120" s="85"/>
    </row>
    <row r="121" spans="1:14" ht="12.75" hidden="1">
      <c r="A121" s="128"/>
      <c r="B121" s="129"/>
      <c r="C121" s="129"/>
      <c r="D121" s="129"/>
      <c r="E121" s="128"/>
      <c r="F121" s="128"/>
      <c r="G121" s="136"/>
      <c r="H121" s="86" t="s">
        <v>118</v>
      </c>
      <c r="I121" s="72">
        <f t="shared" si="24"/>
        <v>0</v>
      </c>
      <c r="J121" s="73"/>
      <c r="K121" s="74"/>
      <c r="L121" s="74"/>
      <c r="M121" s="74"/>
      <c r="N121" s="85"/>
    </row>
    <row r="122" spans="1:14" ht="12.75" hidden="1">
      <c r="A122" s="128"/>
      <c r="B122" s="129"/>
      <c r="C122" s="129"/>
      <c r="D122" s="129"/>
      <c r="E122" s="128"/>
      <c r="F122" s="128"/>
      <c r="G122" s="136"/>
      <c r="H122" s="86" t="s">
        <v>119</v>
      </c>
      <c r="I122" s="72">
        <f t="shared" si="24"/>
        <v>0</v>
      </c>
      <c r="J122" s="73"/>
      <c r="K122" s="74"/>
      <c r="L122" s="74"/>
      <c r="M122" s="74"/>
      <c r="N122" s="85"/>
    </row>
    <row r="123" spans="1:14" ht="12.75" hidden="1">
      <c r="A123" s="128"/>
      <c r="B123" s="129"/>
      <c r="C123" s="129"/>
      <c r="D123" s="129"/>
      <c r="E123" s="128"/>
      <c r="F123" s="128"/>
      <c r="G123" s="136"/>
      <c r="H123" s="86"/>
      <c r="I123" s="72">
        <f t="shared" si="24"/>
        <v>0</v>
      </c>
      <c r="J123" s="73"/>
      <c r="K123" s="74"/>
      <c r="L123" s="74"/>
      <c r="M123" s="74"/>
      <c r="N123" s="85"/>
    </row>
    <row r="124" spans="1:14" ht="13.5" hidden="1" thickBot="1">
      <c r="A124" s="130"/>
      <c r="B124" s="131"/>
      <c r="C124" s="131"/>
      <c r="D124" s="131"/>
      <c r="E124" s="130"/>
      <c r="F124" s="130"/>
      <c r="G124" s="136"/>
      <c r="H124" s="100"/>
      <c r="I124" s="101">
        <f t="shared" si="24"/>
        <v>0</v>
      </c>
      <c r="J124" s="89"/>
      <c r="K124" s="90"/>
      <c r="L124" s="90"/>
      <c r="M124" s="90"/>
      <c r="N124" s="91"/>
    </row>
    <row r="125" spans="1:14" ht="13.5" thickTop="1">
      <c r="A125" s="116" t="s">
        <v>120</v>
      </c>
      <c r="B125" s="117"/>
      <c r="C125" s="117"/>
      <c r="D125" s="117"/>
      <c r="E125" s="117"/>
      <c r="F125" s="118"/>
      <c r="G125" s="132">
        <f>SUM(G9:G124)</f>
        <v>43075484</v>
      </c>
      <c r="H125" s="102" t="s">
        <v>105</v>
      </c>
      <c r="I125" s="103">
        <f>IF(SUM(I126:I131)=SUMIF($H$9:$H$124,$H125,I$9:I$124),SUM(I126:I131),"BŁĄD")</f>
        <v>42577690</v>
      </c>
      <c r="J125" s="104">
        <f>SUM(J126:J131)</f>
        <v>3964138</v>
      </c>
      <c r="K125" s="105">
        <f>SUM(K126:K131)</f>
        <v>16284348</v>
      </c>
      <c r="L125" s="105">
        <f>SUM(L126:L131)</f>
        <v>11452264</v>
      </c>
      <c r="M125" s="105">
        <f>SUM(M126:M131)</f>
        <v>0</v>
      </c>
      <c r="N125" s="105">
        <f>SUM(N126:N131)</f>
        <v>10876940</v>
      </c>
    </row>
    <row r="126" spans="1:14" ht="12.75">
      <c r="A126" s="119"/>
      <c r="B126" s="120"/>
      <c r="C126" s="120"/>
      <c r="D126" s="120"/>
      <c r="E126" s="120"/>
      <c r="F126" s="121"/>
      <c r="G126" s="133"/>
      <c r="H126" s="66" t="s">
        <v>106</v>
      </c>
      <c r="I126" s="81">
        <f aca="true" t="shared" si="25" ref="I126:N131">SUMIF($H$10:$H$124,$H126,I$10:I$124)</f>
        <v>7175081</v>
      </c>
      <c r="J126" s="82">
        <f t="shared" si="25"/>
        <v>997645</v>
      </c>
      <c r="K126" s="83">
        <f t="shared" si="25"/>
        <v>611816</v>
      </c>
      <c r="L126" s="83">
        <f t="shared" si="25"/>
        <v>2919060</v>
      </c>
      <c r="M126" s="83">
        <f t="shared" si="25"/>
        <v>0</v>
      </c>
      <c r="N126" s="106">
        <f t="shared" si="25"/>
        <v>2646560</v>
      </c>
    </row>
    <row r="127" spans="1:14" ht="12.75">
      <c r="A127" s="119"/>
      <c r="B127" s="120"/>
      <c r="C127" s="120"/>
      <c r="D127" s="120"/>
      <c r="E127" s="120"/>
      <c r="F127" s="121"/>
      <c r="G127" s="133"/>
      <c r="H127" s="71" t="s">
        <v>107</v>
      </c>
      <c r="I127" s="72">
        <f t="shared" si="25"/>
        <v>2250000</v>
      </c>
      <c r="J127" s="82">
        <f t="shared" si="25"/>
        <v>750000</v>
      </c>
      <c r="K127" s="74">
        <f t="shared" si="25"/>
        <v>750000</v>
      </c>
      <c r="L127" s="74">
        <f t="shared" si="25"/>
        <v>750000</v>
      </c>
      <c r="M127" s="74">
        <f t="shared" si="25"/>
        <v>0</v>
      </c>
      <c r="N127" s="107">
        <f t="shared" si="25"/>
        <v>0</v>
      </c>
    </row>
    <row r="128" spans="1:14" ht="12.75">
      <c r="A128" s="119"/>
      <c r="B128" s="120"/>
      <c r="C128" s="120"/>
      <c r="D128" s="120"/>
      <c r="E128" s="120"/>
      <c r="F128" s="121"/>
      <c r="G128" s="133"/>
      <c r="H128" s="71" t="s">
        <v>31</v>
      </c>
      <c r="I128" s="72">
        <f t="shared" si="25"/>
        <v>4858077</v>
      </c>
      <c r="J128" s="82">
        <f>SUM(J12,J19,J25,J32,J40,J48,J56,J63,J69,J74,J79,J86,J93)</f>
        <v>1558077</v>
      </c>
      <c r="K128" s="82">
        <f>SUM(K12,K19,K25,K32,K40,K48,K56,K63,K69,K74,K79,K86,K93)</f>
        <v>3300000</v>
      </c>
      <c r="L128" s="82">
        <f>SUM(L12,L19,L25,L32,L40,L48,L56,L63,L69,L74,L79,L86,L93)</f>
        <v>0</v>
      </c>
      <c r="M128" s="82">
        <f>SUM(M12,M19,M25,M32,M40,M48,M56,M63,M69,M74,M79,M86,M93)</f>
        <v>0</v>
      </c>
      <c r="N128" s="82">
        <f>SUM(N12,N19,N25,N32,N40,N48,N56,N63,N69,N74,N79,N86,N93)</f>
        <v>0</v>
      </c>
    </row>
    <row r="129" spans="1:14" ht="12.75">
      <c r="A129" s="119"/>
      <c r="B129" s="120"/>
      <c r="C129" s="120"/>
      <c r="D129" s="120"/>
      <c r="E129" s="120"/>
      <c r="F129" s="121"/>
      <c r="G129" s="133"/>
      <c r="H129" s="71" t="s">
        <v>77</v>
      </c>
      <c r="I129" s="72">
        <f t="shared" si="25"/>
        <v>0</v>
      </c>
      <c r="J129" s="73">
        <f t="shared" si="25"/>
        <v>0</v>
      </c>
      <c r="K129" s="74">
        <f t="shared" si="25"/>
        <v>0</v>
      </c>
      <c r="L129" s="74">
        <f t="shared" si="25"/>
        <v>0</v>
      </c>
      <c r="M129" s="74">
        <f t="shared" si="25"/>
        <v>0</v>
      </c>
      <c r="N129" s="107">
        <f t="shared" si="25"/>
        <v>0</v>
      </c>
    </row>
    <row r="130" spans="1:14" ht="12.75">
      <c r="A130" s="119"/>
      <c r="B130" s="120"/>
      <c r="C130" s="120"/>
      <c r="D130" s="120"/>
      <c r="E130" s="120"/>
      <c r="F130" s="121"/>
      <c r="G130" s="133"/>
      <c r="H130" s="71" t="s">
        <v>108</v>
      </c>
      <c r="I130" s="72">
        <f t="shared" si="25"/>
        <v>28294532</v>
      </c>
      <c r="J130" s="73">
        <f t="shared" si="25"/>
        <v>658416</v>
      </c>
      <c r="K130" s="74">
        <f t="shared" si="25"/>
        <v>11622532</v>
      </c>
      <c r="L130" s="74">
        <f t="shared" si="25"/>
        <v>7783204</v>
      </c>
      <c r="M130" s="74">
        <f t="shared" si="25"/>
        <v>0</v>
      </c>
      <c r="N130" s="107">
        <f t="shared" si="25"/>
        <v>8230380</v>
      </c>
    </row>
    <row r="131" spans="1:14" ht="12.75">
      <c r="A131" s="122"/>
      <c r="B131" s="123"/>
      <c r="C131" s="123"/>
      <c r="D131" s="123"/>
      <c r="E131" s="123"/>
      <c r="F131" s="124"/>
      <c r="G131" s="134"/>
      <c r="H131" s="108"/>
      <c r="I131" s="77">
        <f t="shared" si="25"/>
        <v>0</v>
      </c>
      <c r="J131" s="78">
        <f t="shared" si="25"/>
        <v>0</v>
      </c>
      <c r="K131" s="79">
        <f t="shared" si="25"/>
        <v>0</v>
      </c>
      <c r="L131" s="79">
        <f t="shared" si="25"/>
        <v>0</v>
      </c>
      <c r="M131" s="79">
        <f t="shared" si="25"/>
        <v>0</v>
      </c>
      <c r="N131" s="109">
        <f t="shared" si="25"/>
        <v>0</v>
      </c>
    </row>
    <row r="132" spans="1:14" ht="12.75">
      <c r="A132" s="110"/>
      <c r="B132" s="110"/>
      <c r="C132" s="110"/>
      <c r="D132" s="110"/>
      <c r="E132" s="110"/>
      <c r="F132" s="110"/>
      <c r="G132" s="110"/>
      <c r="H132" s="111"/>
      <c r="I132" s="112"/>
      <c r="J132" s="112"/>
      <c r="K132" s="110"/>
      <c r="L132" s="110"/>
      <c r="M132" s="110"/>
      <c r="N132" s="110"/>
    </row>
    <row r="133" spans="1:10" ht="12.75">
      <c r="A133" s="4" t="s">
        <v>121</v>
      </c>
      <c r="C133" s="4" t="s">
        <v>106</v>
      </c>
      <c r="H133" s="5"/>
      <c r="I133" s="5"/>
      <c r="J133" s="5"/>
    </row>
    <row r="134" spans="1:10" ht="12.75">
      <c r="A134" s="4" t="s">
        <v>122</v>
      </c>
      <c r="C134" s="4" t="s">
        <v>107</v>
      </c>
      <c r="H134" s="5"/>
      <c r="I134" s="5"/>
      <c r="J134" s="5"/>
    </row>
    <row r="135" spans="1:10" ht="12.75">
      <c r="A135" s="4" t="s">
        <v>123</v>
      </c>
      <c r="C135" s="4" t="s">
        <v>31</v>
      </c>
      <c r="H135" s="5"/>
      <c r="I135" s="6"/>
      <c r="J135" s="5"/>
    </row>
    <row r="136" spans="1:8" ht="12.75">
      <c r="A136" s="4" t="s">
        <v>124</v>
      </c>
      <c r="C136" s="4" t="s">
        <v>77</v>
      </c>
      <c r="H136" s="4" t="s">
        <v>125</v>
      </c>
    </row>
    <row r="137" spans="1:3" ht="12.75">
      <c r="A137" s="4" t="s">
        <v>126</v>
      </c>
      <c r="C137" s="4" t="s">
        <v>108</v>
      </c>
    </row>
  </sheetData>
  <sheetProtection/>
  <mergeCells count="99">
    <mergeCell ref="G60:G65"/>
    <mergeCell ref="A60:A65"/>
    <mergeCell ref="B60:D65"/>
    <mergeCell ref="E60:E65"/>
    <mergeCell ref="F60:F65"/>
    <mergeCell ref="G83:G88"/>
    <mergeCell ref="F83:F88"/>
    <mergeCell ref="G53:G59"/>
    <mergeCell ref="A36:N36"/>
    <mergeCell ref="A37:A44"/>
    <mergeCell ref="B37:D44"/>
    <mergeCell ref="E37:E44"/>
    <mergeCell ref="F37:F44"/>
    <mergeCell ref="A66:A81"/>
    <mergeCell ref="E77:E81"/>
    <mergeCell ref="A52:N52"/>
    <mergeCell ref="B45:D51"/>
    <mergeCell ref="G45:G51"/>
    <mergeCell ref="F29:F35"/>
    <mergeCell ref="B7:D7"/>
    <mergeCell ref="A8:H8"/>
    <mergeCell ref="B16:D21"/>
    <mergeCell ref="E16:E21"/>
    <mergeCell ref="F16:F21"/>
    <mergeCell ref="G16:G21"/>
    <mergeCell ref="F9:F15"/>
    <mergeCell ref="G9:G15"/>
    <mergeCell ref="A9:A15"/>
    <mergeCell ref="B9:D15"/>
    <mergeCell ref="E9:E15"/>
    <mergeCell ref="A29:A35"/>
    <mergeCell ref="B29:D35"/>
    <mergeCell ref="E29:E35"/>
    <mergeCell ref="F22:F28"/>
    <mergeCell ref="G22:G28"/>
    <mergeCell ref="A1:N1"/>
    <mergeCell ref="A2:N2"/>
    <mergeCell ref="A5:A6"/>
    <mergeCell ref="B5:D6"/>
    <mergeCell ref="E5:F5"/>
    <mergeCell ref="H5:H6"/>
    <mergeCell ref="J5:M5"/>
    <mergeCell ref="I5:I6"/>
    <mergeCell ref="G5:G6"/>
    <mergeCell ref="F45:F51"/>
    <mergeCell ref="G29:G35"/>
    <mergeCell ref="G37:G44"/>
    <mergeCell ref="A3:N4"/>
    <mergeCell ref="A22:A28"/>
    <mergeCell ref="B22:D28"/>
    <mergeCell ref="E22:E28"/>
    <mergeCell ref="A45:A51"/>
    <mergeCell ref="E45:E51"/>
    <mergeCell ref="A16:A21"/>
    <mergeCell ref="G66:G81"/>
    <mergeCell ref="E72:E76"/>
    <mergeCell ref="E83:E88"/>
    <mergeCell ref="A82:N82"/>
    <mergeCell ref="B66:D71"/>
    <mergeCell ref="B72:D76"/>
    <mergeCell ref="B77:D81"/>
    <mergeCell ref="E66:E71"/>
    <mergeCell ref="A83:A88"/>
    <mergeCell ref="F77:F81"/>
    <mergeCell ref="A53:A59"/>
    <mergeCell ref="B53:D59"/>
    <mergeCell ref="E53:E59"/>
    <mergeCell ref="F53:F59"/>
    <mergeCell ref="B83:D88"/>
    <mergeCell ref="F66:F71"/>
    <mergeCell ref="F72:F76"/>
    <mergeCell ref="A104:A110"/>
    <mergeCell ref="B104:D110"/>
    <mergeCell ref="E104:E110"/>
    <mergeCell ref="F104:F110"/>
    <mergeCell ref="A90:A96"/>
    <mergeCell ref="B90:D96"/>
    <mergeCell ref="E90:E96"/>
    <mergeCell ref="F90:F96"/>
    <mergeCell ref="E118:E124"/>
    <mergeCell ref="G90:G96"/>
    <mergeCell ref="G97:G103"/>
    <mergeCell ref="G104:G110"/>
    <mergeCell ref="E111:E117"/>
    <mergeCell ref="F111:F117"/>
    <mergeCell ref="G111:G117"/>
    <mergeCell ref="G118:G124"/>
    <mergeCell ref="E97:E103"/>
    <mergeCell ref="F97:F103"/>
    <mergeCell ref="A125:F131"/>
    <mergeCell ref="A89:N89"/>
    <mergeCell ref="A97:A103"/>
    <mergeCell ref="B97:D103"/>
    <mergeCell ref="F118:F124"/>
    <mergeCell ref="A111:A117"/>
    <mergeCell ref="B111:D117"/>
    <mergeCell ref="A118:A124"/>
    <mergeCell ref="B118:D124"/>
    <mergeCell ref="G125:G131"/>
  </mergeCells>
  <conditionalFormatting sqref="I135 I119:I124 I98:I103 I105:I110 I112:I117 G83:G86 I91:I96 G90:G131 I84:I88 I38:I44 I23:I28 I46:I51 I30:I35 I61:I65 G37:G51 I17:I21 I67:I81 I10:I15 G9:G35 I54:I59 G53:G66 I126:N131">
    <cfRule type="cellIs" priority="1" dxfId="3" operator="equal" stopIfTrue="1">
      <formula>0</formula>
    </cfRule>
    <cfRule type="cellIs" priority="2" dxfId="2" operator="notEqual" stopIfTrue="1">
      <formula>0</formula>
    </cfRule>
  </conditionalFormatting>
  <conditionalFormatting sqref="I118:N118 I97:N97 I104:N104 I111:N111 I125:N125 I90:N90 I83:N83 I9:N9 I45:N45 I22:N22 I29:N29 I37:N37 I53:N53 I66:N66 I16:N16 I60:N60">
    <cfRule type="cellIs" priority="3" dxfId="1" operator="equal" stopIfTrue="1">
      <formula>0</formula>
    </cfRule>
    <cfRule type="cellIs" priority="4" dxfId="0" operator="notEqual" stopIfTrue="1">
      <formula>0</formula>
    </cfRule>
  </conditionalFormatting>
  <printOptions horizontalCentered="1"/>
  <pageMargins left="0.7874015748031497" right="0.7874015748031497" top="0.984251968503937" bottom="0.7874015748031497" header="0.3937007874015748" footer="0.3937007874015748"/>
  <pageSetup fitToHeight="2" fitToWidth="1" horizontalDpi="300" verticalDpi="300" orientation="landscape" paperSize="9" scale="73" r:id="rId1"/>
  <headerFooter alignWithMargins="0">
    <oddHeader>&amp;LZał. Nr 1
do Uchwały Nr XVI/120/2008
Rady Gminy Jedlnia Letnisko
z dnia 12.03.2008&amp;RZałącznik nr 3
do Uchwały Nr XIV/105/2007
Rady Gminy Jedlnia Letnisko
z dnia 18 grudnia 2007 roku</oddHeader>
    <oddFooter>&amp;C
&amp;RStrona &amp;P z &amp;N</oddFooter>
  </headerFooter>
  <rowBreaks count="2" manualBreakCount="2">
    <brk id="42" max="13" man="1"/>
    <brk id="8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zoomScale="90" zoomScaleNormal="90" zoomScalePageLayoutView="0" workbookViewId="0" topLeftCell="A36">
      <selection activeCell="E30" sqref="E30"/>
    </sheetView>
  </sheetViews>
  <sheetFormatPr defaultColWidth="10.66015625" defaultRowHeight="12.75"/>
  <cols>
    <col min="1" max="1" width="6.5" style="8" customWidth="1"/>
    <col min="2" max="2" width="8" style="8" customWidth="1"/>
    <col min="3" max="3" width="9" style="8" customWidth="1"/>
    <col min="4" max="4" width="6.33203125" style="8" customWidth="1"/>
    <col min="5" max="5" width="20.66015625" style="29" customWidth="1"/>
    <col min="6" max="6" width="14" style="8" customWidth="1"/>
    <col min="7" max="7" width="14.83203125" style="8" customWidth="1"/>
    <col min="8" max="8" width="15.5" style="8" customWidth="1"/>
    <col min="9" max="9" width="13.33203125" style="8" customWidth="1"/>
    <col min="10" max="10" width="3" style="8" customWidth="1"/>
    <col min="11" max="11" width="15.33203125" style="8" customWidth="1"/>
    <col min="12" max="12" width="16.83203125" style="8" customWidth="1"/>
    <col min="13" max="13" width="20.5" style="8" customWidth="1"/>
    <col min="14" max="16384" width="10.66015625" style="8" customWidth="1"/>
  </cols>
  <sheetData>
    <row r="1" spans="1:13" ht="18.75">
      <c r="A1" s="181" t="s">
        <v>189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ht="10.5" customHeight="1">
      <c r="A2" s="7"/>
      <c r="B2" s="7"/>
      <c r="C2" s="7"/>
      <c r="D2" s="7"/>
      <c r="E2" s="9"/>
      <c r="F2" s="7"/>
      <c r="G2" s="7"/>
      <c r="H2" s="7"/>
      <c r="I2" s="7"/>
      <c r="J2" s="7"/>
      <c r="K2" s="7"/>
      <c r="L2" s="7"/>
      <c r="M2" s="10" t="s">
        <v>13</v>
      </c>
    </row>
    <row r="3" spans="1:13" ht="19.5" customHeight="1">
      <c r="A3" s="182" t="s">
        <v>15</v>
      </c>
      <c r="B3" s="182" t="s">
        <v>0</v>
      </c>
      <c r="C3" s="182" t="s">
        <v>127</v>
      </c>
      <c r="D3" s="182" t="s">
        <v>14</v>
      </c>
      <c r="E3" s="183" t="s">
        <v>128</v>
      </c>
      <c r="F3" s="184" t="s">
        <v>85</v>
      </c>
      <c r="G3" s="184" t="s">
        <v>20</v>
      </c>
      <c r="H3" s="184"/>
      <c r="I3" s="184"/>
      <c r="J3" s="184"/>
      <c r="K3" s="184"/>
      <c r="L3" s="184"/>
      <c r="M3" s="184" t="s">
        <v>129</v>
      </c>
    </row>
    <row r="4" spans="1:13" ht="19.5" customHeight="1">
      <c r="A4" s="182"/>
      <c r="B4" s="182"/>
      <c r="C4" s="182"/>
      <c r="D4" s="182"/>
      <c r="E4" s="183"/>
      <c r="F4" s="184"/>
      <c r="G4" s="184" t="s">
        <v>130</v>
      </c>
      <c r="H4" s="184" t="s">
        <v>131</v>
      </c>
      <c r="I4" s="184"/>
      <c r="J4" s="184"/>
      <c r="K4" s="184"/>
      <c r="L4" s="184"/>
      <c r="M4" s="184"/>
    </row>
    <row r="5" spans="1:13" ht="29.25" customHeight="1">
      <c r="A5" s="182"/>
      <c r="B5" s="182"/>
      <c r="C5" s="182"/>
      <c r="D5" s="182"/>
      <c r="E5" s="183"/>
      <c r="F5" s="184"/>
      <c r="G5" s="184"/>
      <c r="H5" s="184" t="s">
        <v>132</v>
      </c>
      <c r="I5" s="185" t="s">
        <v>177</v>
      </c>
      <c r="J5" s="188" t="s">
        <v>133</v>
      </c>
      <c r="K5" s="185"/>
      <c r="L5" s="184" t="s">
        <v>134</v>
      </c>
      <c r="M5" s="184"/>
    </row>
    <row r="6" spans="1:13" ht="19.5" customHeight="1">
      <c r="A6" s="182"/>
      <c r="B6" s="182"/>
      <c r="C6" s="182"/>
      <c r="D6" s="182"/>
      <c r="E6" s="183"/>
      <c r="F6" s="184"/>
      <c r="G6" s="184"/>
      <c r="H6" s="184"/>
      <c r="I6" s="186"/>
      <c r="J6" s="189"/>
      <c r="K6" s="186"/>
      <c r="L6" s="184"/>
      <c r="M6" s="184"/>
    </row>
    <row r="7" spans="1:13" ht="19.5" customHeight="1">
      <c r="A7" s="182"/>
      <c r="B7" s="182"/>
      <c r="C7" s="182"/>
      <c r="D7" s="182"/>
      <c r="E7" s="183"/>
      <c r="F7" s="184"/>
      <c r="G7" s="184"/>
      <c r="H7" s="184"/>
      <c r="I7" s="187"/>
      <c r="J7" s="190"/>
      <c r="K7" s="187"/>
      <c r="L7" s="184"/>
      <c r="M7" s="184"/>
    </row>
    <row r="8" spans="1:13" ht="7.5" customHeight="1">
      <c r="A8" s="12">
        <v>1</v>
      </c>
      <c r="B8" s="12">
        <v>2</v>
      </c>
      <c r="C8" s="12">
        <v>3</v>
      </c>
      <c r="D8" s="12">
        <v>4</v>
      </c>
      <c r="E8" s="13">
        <v>5</v>
      </c>
      <c r="F8" s="12">
        <v>6</v>
      </c>
      <c r="G8" s="12">
        <v>7</v>
      </c>
      <c r="H8" s="12">
        <v>8</v>
      </c>
      <c r="I8" s="14">
        <v>9</v>
      </c>
      <c r="J8" s="15"/>
      <c r="K8" s="14">
        <v>10</v>
      </c>
      <c r="L8" s="12">
        <v>11</v>
      </c>
      <c r="M8" s="12">
        <v>12</v>
      </c>
    </row>
    <row r="9" spans="1:13" ht="51" customHeight="1">
      <c r="A9" s="16" t="s">
        <v>75</v>
      </c>
      <c r="B9" s="17" t="s">
        <v>1</v>
      </c>
      <c r="C9" s="17" t="s">
        <v>2</v>
      </c>
      <c r="D9" s="18">
        <v>605</v>
      </c>
      <c r="E9" s="19" t="s">
        <v>58</v>
      </c>
      <c r="F9" s="20">
        <v>17505000</v>
      </c>
      <c r="G9" s="20">
        <f>SUM(H9:L9)</f>
        <v>167000</v>
      </c>
      <c r="H9" s="20">
        <v>20000</v>
      </c>
      <c r="I9" s="20">
        <v>147000</v>
      </c>
      <c r="J9" s="21"/>
      <c r="K9" s="22"/>
      <c r="L9" s="20"/>
      <c r="M9" s="18" t="s">
        <v>135</v>
      </c>
    </row>
    <row r="10" spans="1:13" ht="64.5" customHeight="1">
      <c r="A10" s="16" t="s">
        <v>76</v>
      </c>
      <c r="B10" s="17" t="s">
        <v>1</v>
      </c>
      <c r="C10" s="17" t="s">
        <v>2</v>
      </c>
      <c r="D10" s="18">
        <v>605</v>
      </c>
      <c r="E10" s="19" t="s">
        <v>44</v>
      </c>
      <c r="F10" s="20">
        <v>4248831</v>
      </c>
      <c r="G10" s="20">
        <f>SUM(H10:L10)</f>
        <v>893629</v>
      </c>
      <c r="H10" s="20">
        <v>25000</v>
      </c>
      <c r="I10" s="20">
        <v>210213</v>
      </c>
      <c r="J10" s="21"/>
      <c r="K10" s="23"/>
      <c r="L10" s="20">
        <v>658416</v>
      </c>
      <c r="M10" s="18" t="s">
        <v>135</v>
      </c>
    </row>
    <row r="11" spans="1:13" ht="73.5" customHeight="1">
      <c r="A11" s="16" t="s">
        <v>95</v>
      </c>
      <c r="B11" s="17" t="s">
        <v>1</v>
      </c>
      <c r="C11" s="17" t="s">
        <v>2</v>
      </c>
      <c r="D11" s="18">
        <v>605</v>
      </c>
      <c r="E11" s="19" t="s">
        <v>136</v>
      </c>
      <c r="F11" s="20">
        <v>8148773</v>
      </c>
      <c r="G11" s="20">
        <f>SUM(H11:L11)</f>
        <v>130500</v>
      </c>
      <c r="H11" s="20">
        <v>20000</v>
      </c>
      <c r="I11" s="20">
        <v>110500</v>
      </c>
      <c r="J11" s="21"/>
      <c r="K11" s="23"/>
      <c r="L11" s="20"/>
      <c r="M11" s="18" t="s">
        <v>135</v>
      </c>
    </row>
    <row r="12" spans="1:13" ht="51">
      <c r="A12" s="16" t="s">
        <v>96</v>
      </c>
      <c r="B12" s="17" t="s">
        <v>1</v>
      </c>
      <c r="C12" s="17" t="s">
        <v>2</v>
      </c>
      <c r="D12" s="18">
        <v>605</v>
      </c>
      <c r="E12" s="19" t="s">
        <v>137</v>
      </c>
      <c r="F12" s="20">
        <v>180000</v>
      </c>
      <c r="G12" s="20">
        <f>SUM(H12:L12)</f>
        <v>140000</v>
      </c>
      <c r="H12" s="20">
        <v>20000</v>
      </c>
      <c r="I12" s="20">
        <v>120000</v>
      </c>
      <c r="J12" s="21"/>
      <c r="K12" s="23"/>
      <c r="L12" s="20"/>
      <c r="M12" s="18" t="s">
        <v>135</v>
      </c>
    </row>
    <row r="13" spans="1:13" ht="51">
      <c r="A13" s="16" t="s">
        <v>97</v>
      </c>
      <c r="B13" s="17" t="s">
        <v>1</v>
      </c>
      <c r="C13" s="17" t="s">
        <v>2</v>
      </c>
      <c r="D13" s="18">
        <v>605</v>
      </c>
      <c r="E13" s="19" t="s">
        <v>54</v>
      </c>
      <c r="F13" s="20">
        <v>2925106</v>
      </c>
      <c r="G13" s="20">
        <f>SUM(H13:L13)</f>
        <v>1462800</v>
      </c>
      <c r="H13" s="20">
        <v>20000</v>
      </c>
      <c r="I13" s="20">
        <v>585700</v>
      </c>
      <c r="J13" s="21"/>
      <c r="K13" s="23"/>
      <c r="L13" s="20">
        <v>857100</v>
      </c>
      <c r="M13" s="18" t="s">
        <v>135</v>
      </c>
    </row>
    <row r="14" spans="1:13" ht="63.75">
      <c r="A14" s="16" t="s">
        <v>98</v>
      </c>
      <c r="B14" s="17" t="s">
        <v>1</v>
      </c>
      <c r="C14" s="17" t="s">
        <v>2</v>
      </c>
      <c r="D14" s="18">
        <v>605</v>
      </c>
      <c r="E14" s="19" t="s">
        <v>138</v>
      </c>
      <c r="F14" s="20">
        <v>150000</v>
      </c>
      <c r="G14" s="20">
        <v>150000</v>
      </c>
      <c r="H14" s="20">
        <v>20000</v>
      </c>
      <c r="I14" s="20">
        <v>130000</v>
      </c>
      <c r="J14" s="21"/>
      <c r="K14" s="23"/>
      <c r="L14" s="20"/>
      <c r="M14" s="18" t="s">
        <v>135</v>
      </c>
    </row>
    <row r="15" spans="1:13" ht="76.5">
      <c r="A15" s="16" t="s">
        <v>99</v>
      </c>
      <c r="B15" s="17" t="s">
        <v>1</v>
      </c>
      <c r="C15" s="17" t="s">
        <v>2</v>
      </c>
      <c r="D15" s="18">
        <v>605</v>
      </c>
      <c r="E15" s="19" t="s">
        <v>184</v>
      </c>
      <c r="F15" s="20">
        <v>40000</v>
      </c>
      <c r="G15" s="20">
        <v>40000</v>
      </c>
      <c r="H15" s="20">
        <v>40000</v>
      </c>
      <c r="I15" s="20"/>
      <c r="J15" s="21"/>
      <c r="K15" s="23"/>
      <c r="L15" s="20"/>
      <c r="M15" s="18" t="s">
        <v>135</v>
      </c>
    </row>
    <row r="16" spans="1:13" ht="38.25">
      <c r="A16" s="16" t="s">
        <v>100</v>
      </c>
      <c r="B16" s="17" t="s">
        <v>1</v>
      </c>
      <c r="C16" s="17" t="s">
        <v>2</v>
      </c>
      <c r="D16" s="18">
        <v>605</v>
      </c>
      <c r="E16" s="19" t="s">
        <v>139</v>
      </c>
      <c r="F16" s="20">
        <v>140685</v>
      </c>
      <c r="G16" s="20">
        <v>102553</v>
      </c>
      <c r="H16" s="20">
        <v>24100</v>
      </c>
      <c r="I16" s="20"/>
      <c r="J16" s="21" t="s">
        <v>176</v>
      </c>
      <c r="K16" s="23">
        <v>78453</v>
      </c>
      <c r="L16" s="20"/>
      <c r="M16" s="18" t="s">
        <v>135</v>
      </c>
    </row>
    <row r="17" spans="1:13" ht="38.25">
      <c r="A17" s="16" t="s">
        <v>101</v>
      </c>
      <c r="B17" s="17" t="s">
        <v>1</v>
      </c>
      <c r="C17" s="17" t="s">
        <v>2</v>
      </c>
      <c r="D17" s="18">
        <v>605</v>
      </c>
      <c r="E17" s="19" t="s">
        <v>140</v>
      </c>
      <c r="F17" s="20">
        <v>2485000</v>
      </c>
      <c r="G17" s="20">
        <f>SUM(H17:L17)</f>
        <v>135000</v>
      </c>
      <c r="H17" s="20">
        <v>5000</v>
      </c>
      <c r="I17" s="20">
        <v>130000</v>
      </c>
      <c r="J17" s="21"/>
      <c r="K17" s="23"/>
      <c r="L17" s="20"/>
      <c r="M17" s="18" t="s">
        <v>135</v>
      </c>
    </row>
    <row r="18" spans="1:13" ht="93" customHeight="1">
      <c r="A18" s="16" t="s">
        <v>102</v>
      </c>
      <c r="B18" s="17">
        <v>400</v>
      </c>
      <c r="C18" s="17">
        <v>40002</v>
      </c>
      <c r="D18" s="18">
        <v>605</v>
      </c>
      <c r="E18" s="19" t="s">
        <v>141</v>
      </c>
      <c r="F18" s="20">
        <v>1674760</v>
      </c>
      <c r="G18" s="20">
        <v>135000</v>
      </c>
      <c r="H18" s="20">
        <v>135000</v>
      </c>
      <c r="I18" s="20"/>
      <c r="J18" s="21"/>
      <c r="K18" s="23"/>
      <c r="L18" s="20"/>
      <c r="M18" s="18" t="s">
        <v>135</v>
      </c>
    </row>
    <row r="19" spans="1:13" ht="38.25">
      <c r="A19" s="16" t="s">
        <v>103</v>
      </c>
      <c r="B19" s="17">
        <v>600</v>
      </c>
      <c r="C19" s="17">
        <v>60013</v>
      </c>
      <c r="D19" s="18">
        <v>605</v>
      </c>
      <c r="E19" s="19" t="s">
        <v>112</v>
      </c>
      <c r="F19" s="20">
        <v>600000</v>
      </c>
      <c r="G19" s="20">
        <f>SUM(H19:L19)</f>
        <v>180000</v>
      </c>
      <c r="H19" s="24">
        <v>180000</v>
      </c>
      <c r="I19" s="20"/>
      <c r="J19" s="21"/>
      <c r="K19" s="23"/>
      <c r="L19" s="20"/>
      <c r="M19" s="18" t="s">
        <v>135</v>
      </c>
    </row>
    <row r="20" spans="1:13" ht="38.25">
      <c r="A20" s="16" t="s">
        <v>104</v>
      </c>
      <c r="B20" s="17">
        <v>600</v>
      </c>
      <c r="C20" s="17">
        <v>60016</v>
      </c>
      <c r="D20" s="18">
        <v>605</v>
      </c>
      <c r="E20" s="19" t="s">
        <v>185</v>
      </c>
      <c r="F20" s="20">
        <v>1518151</v>
      </c>
      <c r="G20" s="20">
        <f>SUM(H20:L20)</f>
        <v>1518151</v>
      </c>
      <c r="H20" s="20">
        <v>10000</v>
      </c>
      <c r="I20" s="20">
        <v>226223</v>
      </c>
      <c r="J20" s="21"/>
      <c r="K20" s="23"/>
      <c r="L20" s="20">
        <v>1281928</v>
      </c>
      <c r="M20" s="18" t="s">
        <v>135</v>
      </c>
    </row>
    <row r="21" spans="1:13" ht="51">
      <c r="A21" s="16"/>
      <c r="B21" s="17" t="s">
        <v>3</v>
      </c>
      <c r="C21" s="17" t="s">
        <v>4</v>
      </c>
      <c r="D21" s="18">
        <v>605</v>
      </c>
      <c r="E21" s="19" t="s">
        <v>196</v>
      </c>
      <c r="F21" s="20">
        <v>1126444</v>
      </c>
      <c r="G21" s="20">
        <f>SUM(H21:L21)</f>
        <v>40000</v>
      </c>
      <c r="H21" s="20">
        <v>40000</v>
      </c>
      <c r="I21" s="20"/>
      <c r="J21" s="21"/>
      <c r="K21" s="23"/>
      <c r="L21" s="20"/>
      <c r="M21" s="18" t="s">
        <v>135</v>
      </c>
    </row>
    <row r="22" spans="1:13" ht="137.25" customHeight="1">
      <c r="A22" s="16" t="s">
        <v>142</v>
      </c>
      <c r="B22" s="17" t="s">
        <v>3</v>
      </c>
      <c r="C22" s="17" t="s">
        <v>4</v>
      </c>
      <c r="D22" s="18">
        <v>605</v>
      </c>
      <c r="E22" s="19" t="s">
        <v>198</v>
      </c>
      <c r="F22" s="20">
        <v>4551397</v>
      </c>
      <c r="G22" s="20">
        <f>SUM(H22:L22)</f>
        <v>1871009</v>
      </c>
      <c r="H22" s="20">
        <v>280645</v>
      </c>
      <c r="I22" s="25">
        <v>1590364</v>
      </c>
      <c r="J22" s="21"/>
      <c r="K22" s="23"/>
      <c r="L22" s="20"/>
      <c r="M22" s="18" t="s">
        <v>135</v>
      </c>
    </row>
    <row r="23" spans="1:13" ht="25.5">
      <c r="A23" s="16" t="s">
        <v>143</v>
      </c>
      <c r="B23" s="17">
        <v>700</v>
      </c>
      <c r="C23" s="17">
        <v>70005</v>
      </c>
      <c r="D23" s="18">
        <v>605</v>
      </c>
      <c r="E23" s="19" t="s">
        <v>144</v>
      </c>
      <c r="F23" s="20">
        <v>30000</v>
      </c>
      <c r="G23" s="20">
        <f aca="true" t="shared" si="0" ref="G23:G40">SUM(H23:L23)</f>
        <v>30000</v>
      </c>
      <c r="H23" s="20">
        <v>30000</v>
      </c>
      <c r="I23" s="20"/>
      <c r="J23" s="21"/>
      <c r="K23" s="23"/>
      <c r="L23" s="20"/>
      <c r="M23" s="18" t="s">
        <v>135</v>
      </c>
    </row>
    <row r="24" spans="1:13" ht="38.25">
      <c r="A24" s="16"/>
      <c r="B24" s="17" t="s">
        <v>5</v>
      </c>
      <c r="C24" s="17" t="s">
        <v>6</v>
      </c>
      <c r="D24" s="18">
        <v>605</v>
      </c>
      <c r="E24" s="19" t="s">
        <v>194</v>
      </c>
      <c r="F24" s="20">
        <v>14400</v>
      </c>
      <c r="G24" s="20">
        <f t="shared" si="0"/>
        <v>14400</v>
      </c>
      <c r="H24" s="20">
        <v>14400</v>
      </c>
      <c r="I24" s="20"/>
      <c r="J24" s="21"/>
      <c r="K24" s="23"/>
      <c r="L24" s="20"/>
      <c r="M24" s="18" t="s">
        <v>135</v>
      </c>
    </row>
    <row r="25" spans="1:13" ht="38.25">
      <c r="A25" s="16" t="s">
        <v>145</v>
      </c>
      <c r="B25" s="17">
        <v>750</v>
      </c>
      <c r="C25" s="17">
        <v>75023</v>
      </c>
      <c r="D25" s="18">
        <v>605</v>
      </c>
      <c r="E25" s="19" t="s">
        <v>146</v>
      </c>
      <c r="F25" s="20">
        <v>68000</v>
      </c>
      <c r="G25" s="20">
        <f t="shared" si="0"/>
        <v>68000</v>
      </c>
      <c r="H25" s="20">
        <v>68000</v>
      </c>
      <c r="I25" s="20"/>
      <c r="J25" s="21"/>
      <c r="K25" s="23"/>
      <c r="L25" s="20"/>
      <c r="M25" s="18" t="s">
        <v>135</v>
      </c>
    </row>
    <row r="26" spans="1:13" ht="51">
      <c r="A26" s="16" t="s">
        <v>147</v>
      </c>
      <c r="B26" s="17">
        <v>750</v>
      </c>
      <c r="C26" s="17">
        <v>75023</v>
      </c>
      <c r="D26" s="18">
        <v>606</v>
      </c>
      <c r="E26" s="19" t="s">
        <v>148</v>
      </c>
      <c r="F26" s="20">
        <v>25000</v>
      </c>
      <c r="G26" s="20">
        <f t="shared" si="0"/>
        <v>25000</v>
      </c>
      <c r="H26" s="20">
        <v>25000</v>
      </c>
      <c r="I26" s="20"/>
      <c r="J26" s="21"/>
      <c r="K26" s="23"/>
      <c r="L26" s="20"/>
      <c r="M26" s="18" t="s">
        <v>135</v>
      </c>
    </row>
    <row r="27" spans="1:13" ht="38.25">
      <c r="A27" s="16" t="s">
        <v>149</v>
      </c>
      <c r="B27" s="17">
        <v>754</v>
      </c>
      <c r="C27" s="17">
        <v>75412</v>
      </c>
      <c r="D27" s="18">
        <v>606</v>
      </c>
      <c r="E27" s="19" t="s">
        <v>186</v>
      </c>
      <c r="F27" s="20">
        <v>370000</v>
      </c>
      <c r="G27" s="20">
        <f t="shared" si="0"/>
        <v>370000</v>
      </c>
      <c r="H27" s="20">
        <v>60000</v>
      </c>
      <c r="I27" s="20">
        <v>310000</v>
      </c>
      <c r="J27" s="21"/>
      <c r="K27" s="23"/>
      <c r="L27" s="20"/>
      <c r="M27" s="18" t="s">
        <v>135</v>
      </c>
    </row>
    <row r="28" spans="1:13" ht="25.5">
      <c r="A28" s="16" t="s">
        <v>150</v>
      </c>
      <c r="B28" s="17">
        <v>801</v>
      </c>
      <c r="C28" s="17">
        <v>80101</v>
      </c>
      <c r="D28" s="18">
        <v>605</v>
      </c>
      <c r="E28" s="19" t="s">
        <v>70</v>
      </c>
      <c r="F28" s="20">
        <v>1892000</v>
      </c>
      <c r="G28" s="20">
        <f t="shared" si="0"/>
        <v>22000</v>
      </c>
      <c r="H28" s="20">
        <v>22000</v>
      </c>
      <c r="I28" s="20"/>
      <c r="J28" s="21"/>
      <c r="K28" s="23"/>
      <c r="L28" s="20"/>
      <c r="M28" s="18" t="s">
        <v>135</v>
      </c>
    </row>
    <row r="29" spans="1:13" ht="38.25">
      <c r="A29" s="16" t="s">
        <v>151</v>
      </c>
      <c r="B29" s="17" t="s">
        <v>7</v>
      </c>
      <c r="C29" s="17">
        <v>80101</v>
      </c>
      <c r="D29" s="18">
        <v>605</v>
      </c>
      <c r="E29" s="19" t="s">
        <v>152</v>
      </c>
      <c r="F29" s="20">
        <v>20000</v>
      </c>
      <c r="G29" s="20">
        <f t="shared" si="0"/>
        <v>20000</v>
      </c>
      <c r="H29" s="20">
        <v>20000</v>
      </c>
      <c r="I29" s="20"/>
      <c r="J29" s="26"/>
      <c r="K29" s="23"/>
      <c r="L29" s="20"/>
      <c r="M29" s="18" t="s">
        <v>135</v>
      </c>
    </row>
    <row r="30" spans="1:13" ht="63.75">
      <c r="A30" s="16" t="s">
        <v>153</v>
      </c>
      <c r="B30" s="17" t="s">
        <v>7</v>
      </c>
      <c r="C30" s="17">
        <v>80101</v>
      </c>
      <c r="D30" s="18">
        <v>605</v>
      </c>
      <c r="E30" s="19" t="s">
        <v>154</v>
      </c>
      <c r="F30" s="20">
        <v>20000</v>
      </c>
      <c r="G30" s="20">
        <f t="shared" si="0"/>
        <v>20000</v>
      </c>
      <c r="H30" s="20">
        <v>20000</v>
      </c>
      <c r="I30" s="20"/>
      <c r="J30" s="26"/>
      <c r="K30" s="23"/>
      <c r="L30" s="20"/>
      <c r="M30" s="18" t="s">
        <v>135</v>
      </c>
    </row>
    <row r="31" spans="1:13" ht="63.75">
      <c r="A31" s="16" t="s">
        <v>155</v>
      </c>
      <c r="B31" s="17" t="s">
        <v>7</v>
      </c>
      <c r="C31" s="17">
        <v>80101</v>
      </c>
      <c r="D31" s="18">
        <v>605</v>
      </c>
      <c r="E31" s="19" t="s">
        <v>156</v>
      </c>
      <c r="F31" s="20">
        <v>20000</v>
      </c>
      <c r="G31" s="20">
        <f t="shared" si="0"/>
        <v>20000</v>
      </c>
      <c r="H31" s="20">
        <v>20000</v>
      </c>
      <c r="I31" s="20"/>
      <c r="J31" s="26"/>
      <c r="K31" s="23"/>
      <c r="L31" s="20"/>
      <c r="M31" s="18" t="s">
        <v>135</v>
      </c>
    </row>
    <row r="32" spans="1:13" ht="38.25">
      <c r="A32" s="16" t="s">
        <v>157</v>
      </c>
      <c r="B32" s="17" t="s">
        <v>7</v>
      </c>
      <c r="C32" s="17" t="s">
        <v>8</v>
      </c>
      <c r="D32" s="18">
        <v>605</v>
      </c>
      <c r="E32" s="19" t="s">
        <v>178</v>
      </c>
      <c r="F32" s="20">
        <v>50000</v>
      </c>
      <c r="G32" s="20">
        <f t="shared" si="0"/>
        <v>50000</v>
      </c>
      <c r="H32" s="20">
        <v>50000</v>
      </c>
      <c r="I32" s="20"/>
      <c r="J32" s="26"/>
      <c r="K32" s="23"/>
      <c r="L32" s="20"/>
      <c r="M32" s="18" t="s">
        <v>135</v>
      </c>
    </row>
    <row r="33" spans="1:13" ht="38.25">
      <c r="A33" s="16" t="s">
        <v>159</v>
      </c>
      <c r="B33" s="17" t="s">
        <v>7</v>
      </c>
      <c r="C33" s="17">
        <v>80101</v>
      </c>
      <c r="D33" s="18">
        <v>606</v>
      </c>
      <c r="E33" s="19" t="s">
        <v>158</v>
      </c>
      <c r="F33" s="20">
        <v>20000</v>
      </c>
      <c r="G33" s="20">
        <f t="shared" si="0"/>
        <v>20000</v>
      </c>
      <c r="H33" s="20">
        <v>20000</v>
      </c>
      <c r="I33" s="20"/>
      <c r="J33" s="26"/>
      <c r="K33" s="23"/>
      <c r="L33" s="20"/>
      <c r="M33" s="18" t="s">
        <v>135</v>
      </c>
    </row>
    <row r="34" spans="1:13" ht="12.75">
      <c r="A34" s="16" t="s">
        <v>161</v>
      </c>
      <c r="B34" s="17" t="s">
        <v>7</v>
      </c>
      <c r="C34" s="17">
        <v>80104</v>
      </c>
      <c r="D34" s="18">
        <v>605</v>
      </c>
      <c r="E34" s="19" t="s">
        <v>160</v>
      </c>
      <c r="F34" s="20">
        <v>84000</v>
      </c>
      <c r="G34" s="20">
        <f t="shared" si="0"/>
        <v>82000</v>
      </c>
      <c r="H34" s="20">
        <v>82000</v>
      </c>
      <c r="I34" s="20"/>
      <c r="J34" s="26"/>
      <c r="K34" s="23"/>
      <c r="L34" s="20"/>
      <c r="M34" s="18" t="s">
        <v>135</v>
      </c>
    </row>
    <row r="35" spans="1:13" ht="38.25">
      <c r="A35" s="16" t="s">
        <v>162</v>
      </c>
      <c r="B35" s="17" t="s">
        <v>7</v>
      </c>
      <c r="C35" s="17">
        <v>80110</v>
      </c>
      <c r="D35" s="18">
        <v>606</v>
      </c>
      <c r="E35" s="19" t="s">
        <v>158</v>
      </c>
      <c r="F35" s="20">
        <v>10000</v>
      </c>
      <c r="G35" s="20">
        <f t="shared" si="0"/>
        <v>10000</v>
      </c>
      <c r="H35" s="20">
        <v>10000</v>
      </c>
      <c r="I35" s="20"/>
      <c r="J35" s="26"/>
      <c r="K35" s="23"/>
      <c r="L35" s="20"/>
      <c r="M35" s="18" t="s">
        <v>135</v>
      </c>
    </row>
    <row r="36" spans="1:13" ht="38.25">
      <c r="A36" s="16" t="s">
        <v>163</v>
      </c>
      <c r="B36" s="17" t="s">
        <v>7</v>
      </c>
      <c r="C36" s="17" t="s">
        <v>9</v>
      </c>
      <c r="D36" s="18">
        <v>606</v>
      </c>
      <c r="E36" s="19" t="s">
        <v>179</v>
      </c>
      <c r="F36" s="20">
        <v>25000</v>
      </c>
      <c r="G36" s="20">
        <f t="shared" si="0"/>
        <v>25000</v>
      </c>
      <c r="H36" s="20">
        <v>25000</v>
      </c>
      <c r="I36" s="20"/>
      <c r="J36" s="26"/>
      <c r="K36" s="23"/>
      <c r="L36" s="20"/>
      <c r="M36" s="18" t="s">
        <v>135</v>
      </c>
    </row>
    <row r="37" spans="1:13" ht="25.5">
      <c r="A37" s="16" t="s">
        <v>165</v>
      </c>
      <c r="B37" s="17" t="s">
        <v>7</v>
      </c>
      <c r="C37" s="17">
        <v>80195</v>
      </c>
      <c r="D37" s="18">
        <v>605</v>
      </c>
      <c r="E37" s="19" t="s">
        <v>187</v>
      </c>
      <c r="F37" s="20">
        <v>311476</v>
      </c>
      <c r="G37" s="20">
        <f t="shared" si="0"/>
        <v>77400</v>
      </c>
      <c r="H37" s="20">
        <v>77400</v>
      </c>
      <c r="I37" s="20"/>
      <c r="J37" s="26"/>
      <c r="K37" s="23"/>
      <c r="L37" s="20"/>
      <c r="M37" s="18" t="s">
        <v>135</v>
      </c>
    </row>
    <row r="38" spans="1:13" ht="25.5">
      <c r="A38" s="16" t="s">
        <v>180</v>
      </c>
      <c r="B38" s="17">
        <v>900</v>
      </c>
      <c r="C38" s="17">
        <v>90001</v>
      </c>
      <c r="D38" s="18">
        <v>605</v>
      </c>
      <c r="E38" s="19" t="s">
        <v>164</v>
      </c>
      <c r="F38" s="20">
        <v>60000</v>
      </c>
      <c r="G38" s="20">
        <f t="shared" si="0"/>
        <v>60000</v>
      </c>
      <c r="H38" s="20">
        <v>60000</v>
      </c>
      <c r="I38" s="20"/>
      <c r="J38" s="26"/>
      <c r="K38" s="23"/>
      <c r="L38" s="20"/>
      <c r="M38" s="18" t="s">
        <v>135</v>
      </c>
    </row>
    <row r="39" spans="1:13" ht="38.25">
      <c r="A39" s="16" t="s">
        <v>181</v>
      </c>
      <c r="B39" s="17" t="s">
        <v>10</v>
      </c>
      <c r="C39" s="17">
        <v>90002</v>
      </c>
      <c r="D39" s="18">
        <v>605</v>
      </c>
      <c r="E39" s="19" t="s">
        <v>166</v>
      </c>
      <c r="F39" s="20">
        <v>758750</v>
      </c>
      <c r="G39" s="20">
        <f t="shared" si="0"/>
        <v>494151</v>
      </c>
      <c r="H39" s="20">
        <v>57000</v>
      </c>
      <c r="I39" s="20">
        <v>437151</v>
      </c>
      <c r="J39" s="26"/>
      <c r="K39" s="23"/>
      <c r="L39" s="20"/>
      <c r="M39" s="18" t="s">
        <v>135</v>
      </c>
    </row>
    <row r="40" spans="1:13" ht="51">
      <c r="A40" s="16" t="s">
        <v>182</v>
      </c>
      <c r="B40" s="17" t="s">
        <v>10</v>
      </c>
      <c r="C40" s="17">
        <v>90015</v>
      </c>
      <c r="D40" s="18">
        <v>605</v>
      </c>
      <c r="E40" s="19" t="s">
        <v>183</v>
      </c>
      <c r="F40" s="20">
        <v>663278</v>
      </c>
      <c r="G40" s="20">
        <f t="shared" si="0"/>
        <v>250000</v>
      </c>
      <c r="H40" s="20">
        <v>250000</v>
      </c>
      <c r="I40" s="20"/>
      <c r="J40" s="26"/>
      <c r="K40" s="23"/>
      <c r="L40" s="20"/>
      <c r="M40" s="18" t="s">
        <v>135</v>
      </c>
    </row>
    <row r="41" spans="1:13" ht="37.5" customHeight="1">
      <c r="A41" s="178" t="s">
        <v>167</v>
      </c>
      <c r="B41" s="179"/>
      <c r="C41" s="179"/>
      <c r="D41" s="179"/>
      <c r="E41" s="180"/>
      <c r="F41" s="27">
        <f>SUM(F9:F40)</f>
        <v>49736051</v>
      </c>
      <c r="G41" s="27">
        <f>SUM(G9:G40)</f>
        <v>8623593</v>
      </c>
      <c r="H41" s="27">
        <f>SUM(H9:H40)</f>
        <v>1750545</v>
      </c>
      <c r="I41" s="28">
        <f>SUM(I9:I40)</f>
        <v>3997151</v>
      </c>
      <c r="J41" s="113" t="s">
        <v>176</v>
      </c>
      <c r="K41" s="114">
        <f>K16</f>
        <v>78453</v>
      </c>
      <c r="L41" s="27">
        <f>SUM(L9:L40)</f>
        <v>2797444</v>
      </c>
      <c r="M41" s="11" t="s">
        <v>35</v>
      </c>
    </row>
    <row r="43" ht="12.75">
      <c r="A43" s="8" t="s">
        <v>168</v>
      </c>
    </row>
    <row r="44" ht="12.75">
      <c r="A44" s="8" t="s">
        <v>169</v>
      </c>
    </row>
    <row r="45" ht="12.75">
      <c r="A45" s="8" t="s">
        <v>170</v>
      </c>
    </row>
    <row r="46" ht="12.75">
      <c r="A46" s="8" t="s">
        <v>171</v>
      </c>
    </row>
    <row r="48" ht="12.75">
      <c r="A48" s="30"/>
    </row>
    <row r="58" ht="12.75">
      <c r="F58" s="31"/>
    </row>
  </sheetData>
  <sheetProtection/>
  <mergeCells count="16">
    <mergeCell ref="F3:F7"/>
    <mergeCell ref="H4:L4"/>
    <mergeCell ref="H5:H7"/>
    <mergeCell ref="L5:L7"/>
    <mergeCell ref="I5:I7"/>
    <mergeCell ref="J5:K7"/>
    <mergeCell ref="A41:E41"/>
    <mergeCell ref="A1:M1"/>
    <mergeCell ref="A3:A7"/>
    <mergeCell ref="B3:B7"/>
    <mergeCell ref="C3:C7"/>
    <mergeCell ref="E3:E7"/>
    <mergeCell ref="G3:L3"/>
    <mergeCell ref="M3:M7"/>
    <mergeCell ref="G4:G7"/>
    <mergeCell ref="D3:D7"/>
  </mergeCells>
  <printOptions horizontalCentered="1"/>
  <pageMargins left="0.5" right="0.3937007874015748" top="1.39" bottom="0.7874015748031497" header="0.5118110236220472" footer="0.5118110236220472"/>
  <pageSetup horizontalDpi="600" verticalDpi="600" orientation="portrait" paperSize="9" scale="65" r:id="rId1"/>
  <headerFooter alignWithMargins="0">
    <oddHeader>&amp;LZał. Nr 2
do Uchwały Nr XVI/120/2008
Rady Gminy Jedlnia Letnisko
z dnia 12.03.2008r..&amp;R&amp;9Z&amp;"Times New Roman,Normalny"ałącznik nr 3a
do Uchwały Nr XIV/105/2007
Rady Gminy Jedlnia Letnisko  
z dnia 18.12.2007r.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96"/>
  <sheetViews>
    <sheetView tabSelected="1" zoomScale="90" zoomScaleNormal="90" zoomScalePageLayoutView="0" workbookViewId="0" topLeftCell="A1">
      <selection activeCell="F36" sqref="F36"/>
    </sheetView>
  </sheetViews>
  <sheetFormatPr defaultColWidth="12" defaultRowHeight="12.75"/>
  <cols>
    <col min="1" max="1" width="4.16015625" style="1" bestFit="1" customWidth="1"/>
    <col min="2" max="2" width="20.66015625" style="1" customWidth="1"/>
    <col min="3" max="3" width="15.16015625" style="1" customWidth="1"/>
    <col min="4" max="4" width="14.33203125" style="1" customWidth="1"/>
    <col min="5" max="5" width="14" style="1" customWidth="1"/>
    <col min="6" max="6" width="12.5" style="1" customWidth="1"/>
    <col min="7" max="8" width="12" style="1" customWidth="1"/>
    <col min="9" max="9" width="10.16015625" style="1" customWidth="1"/>
    <col min="10" max="10" width="9" style="1" customWidth="1"/>
    <col min="11" max="11" width="10" style="1" customWidth="1"/>
    <col min="12" max="12" width="11.33203125" style="1" customWidth="1"/>
    <col min="13" max="13" width="13.66015625" style="1" customWidth="1"/>
    <col min="14" max="14" width="14.5" style="1" customWidth="1"/>
    <col min="15" max="15" width="9.66015625" style="1" customWidth="1"/>
    <col min="16" max="16" width="9.5" style="1" customWidth="1"/>
    <col min="17" max="17" width="10.16015625" style="1" customWidth="1"/>
    <col min="18" max="16384" width="12" style="1" customWidth="1"/>
  </cols>
  <sheetData>
    <row r="1" spans="1:17" ht="12.75">
      <c r="A1" s="195" t="s">
        <v>188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</row>
    <row r="2" spans="1:17" ht="11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1.25">
      <c r="A3" s="194" t="s">
        <v>15</v>
      </c>
      <c r="B3" s="194" t="s">
        <v>16</v>
      </c>
      <c r="C3" s="198" t="s">
        <v>17</v>
      </c>
      <c r="D3" s="198" t="s">
        <v>18</v>
      </c>
      <c r="E3" s="198" t="s">
        <v>19</v>
      </c>
      <c r="F3" s="194" t="s">
        <v>12</v>
      </c>
      <c r="G3" s="194"/>
      <c r="H3" s="194" t="s">
        <v>20</v>
      </c>
      <c r="I3" s="194"/>
      <c r="J3" s="194"/>
      <c r="K3" s="194"/>
      <c r="L3" s="194"/>
      <c r="M3" s="194"/>
      <c r="N3" s="194"/>
      <c r="O3" s="194"/>
      <c r="P3" s="194"/>
      <c r="Q3" s="194"/>
    </row>
    <row r="4" spans="1:17" ht="11.25">
      <c r="A4" s="194"/>
      <c r="B4" s="194"/>
      <c r="C4" s="198"/>
      <c r="D4" s="198"/>
      <c r="E4" s="198"/>
      <c r="F4" s="198" t="s">
        <v>21</v>
      </c>
      <c r="G4" s="198" t="s">
        <v>22</v>
      </c>
      <c r="H4" s="194" t="s">
        <v>23</v>
      </c>
      <c r="I4" s="194"/>
      <c r="J4" s="194"/>
      <c r="K4" s="194"/>
      <c r="L4" s="194"/>
      <c r="M4" s="194"/>
      <c r="N4" s="194"/>
      <c r="O4" s="194"/>
      <c r="P4" s="194"/>
      <c r="Q4" s="194"/>
    </row>
    <row r="5" spans="1:17" ht="11.25">
      <c r="A5" s="194"/>
      <c r="B5" s="194"/>
      <c r="C5" s="198"/>
      <c r="D5" s="198"/>
      <c r="E5" s="198"/>
      <c r="F5" s="198"/>
      <c r="G5" s="198"/>
      <c r="H5" s="198" t="s">
        <v>24</v>
      </c>
      <c r="I5" s="194" t="s">
        <v>11</v>
      </c>
      <c r="J5" s="194"/>
      <c r="K5" s="194"/>
      <c r="L5" s="194"/>
      <c r="M5" s="194"/>
      <c r="N5" s="194"/>
      <c r="O5" s="194"/>
      <c r="P5" s="194"/>
      <c r="Q5" s="194"/>
    </row>
    <row r="6" spans="1:17" ht="14.25" customHeight="1">
      <c r="A6" s="194"/>
      <c r="B6" s="194"/>
      <c r="C6" s="198"/>
      <c r="D6" s="198"/>
      <c r="E6" s="198"/>
      <c r="F6" s="198"/>
      <c r="G6" s="198"/>
      <c r="H6" s="198"/>
      <c r="I6" s="194" t="s">
        <v>25</v>
      </c>
      <c r="J6" s="194"/>
      <c r="K6" s="194"/>
      <c r="L6" s="194"/>
      <c r="M6" s="194" t="s">
        <v>26</v>
      </c>
      <c r="N6" s="194"/>
      <c r="O6" s="194"/>
      <c r="P6" s="194"/>
      <c r="Q6" s="194"/>
    </row>
    <row r="7" spans="1:17" ht="12.75" customHeight="1">
      <c r="A7" s="194"/>
      <c r="B7" s="194"/>
      <c r="C7" s="198"/>
      <c r="D7" s="198"/>
      <c r="E7" s="198"/>
      <c r="F7" s="198"/>
      <c r="G7" s="198"/>
      <c r="H7" s="198"/>
      <c r="I7" s="198" t="s">
        <v>27</v>
      </c>
      <c r="J7" s="194" t="s">
        <v>28</v>
      </c>
      <c r="K7" s="194"/>
      <c r="L7" s="194"/>
      <c r="M7" s="198" t="s">
        <v>29</v>
      </c>
      <c r="N7" s="198" t="s">
        <v>28</v>
      </c>
      <c r="O7" s="198"/>
      <c r="P7" s="198"/>
      <c r="Q7" s="198"/>
    </row>
    <row r="8" spans="1:17" ht="48" customHeight="1">
      <c r="A8" s="194"/>
      <c r="B8" s="194"/>
      <c r="C8" s="198"/>
      <c r="D8" s="198"/>
      <c r="E8" s="198"/>
      <c r="F8" s="198"/>
      <c r="G8" s="198"/>
      <c r="H8" s="198"/>
      <c r="I8" s="198"/>
      <c r="J8" s="33" t="s">
        <v>30</v>
      </c>
      <c r="K8" s="33" t="s">
        <v>31</v>
      </c>
      <c r="L8" s="33" t="s">
        <v>32</v>
      </c>
      <c r="M8" s="198"/>
      <c r="N8" s="33" t="s">
        <v>78</v>
      </c>
      <c r="O8" s="33" t="s">
        <v>30</v>
      </c>
      <c r="P8" s="33" t="s">
        <v>31</v>
      </c>
      <c r="Q8" s="33" t="s">
        <v>33</v>
      </c>
    </row>
    <row r="9" spans="1:17" ht="7.5" customHeight="1">
      <c r="A9" s="34">
        <v>1</v>
      </c>
      <c r="B9" s="34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4">
        <v>11</v>
      </c>
      <c r="L9" s="34">
        <v>12</v>
      </c>
      <c r="M9" s="34">
        <v>13</v>
      </c>
      <c r="N9" s="34">
        <v>14</v>
      </c>
      <c r="O9" s="34">
        <v>15</v>
      </c>
      <c r="P9" s="34">
        <v>16</v>
      </c>
      <c r="Q9" s="34">
        <v>17</v>
      </c>
    </row>
    <row r="10" spans="1:17" s="2" customFormat="1" ht="11.25">
      <c r="A10" s="35">
        <v>1</v>
      </c>
      <c r="B10" s="36" t="s">
        <v>34</v>
      </c>
      <c r="C10" s="199" t="s">
        <v>35</v>
      </c>
      <c r="D10" s="200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</row>
    <row r="11" spans="1:17" ht="12.75">
      <c r="A11" s="192" t="s">
        <v>36</v>
      </c>
      <c r="B11" s="38" t="s">
        <v>37</v>
      </c>
      <c r="C11" s="39" t="s">
        <v>38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1"/>
    </row>
    <row r="12" spans="1:17" ht="12.75">
      <c r="A12" s="192"/>
      <c r="B12" s="38" t="s">
        <v>39</v>
      </c>
      <c r="C12" s="42" t="s">
        <v>40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4"/>
    </row>
    <row r="13" spans="1:17" ht="12.75">
      <c r="A13" s="192"/>
      <c r="B13" s="38" t="s">
        <v>41</v>
      </c>
      <c r="C13" s="42" t="s">
        <v>42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4"/>
    </row>
    <row r="14" spans="1:17" ht="12.75">
      <c r="A14" s="192"/>
      <c r="B14" s="38" t="s">
        <v>43</v>
      </c>
      <c r="C14" s="45" t="s">
        <v>44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7"/>
    </row>
    <row r="15" spans="1:17" ht="11.25">
      <c r="A15" s="192"/>
      <c r="B15" s="38" t="s">
        <v>45</v>
      </c>
      <c r="C15" s="48"/>
      <c r="D15" s="48" t="s">
        <v>46</v>
      </c>
      <c r="E15" s="49">
        <f>F15+G15+17568</f>
        <v>4248832</v>
      </c>
      <c r="F15" s="49">
        <f>I15</f>
        <v>1069622</v>
      </c>
      <c r="G15" s="49">
        <f>M15</f>
        <v>3161642</v>
      </c>
      <c r="H15" s="49">
        <f>I15+M15</f>
        <v>4231264</v>
      </c>
      <c r="I15" s="49">
        <f>SUM(I16:I19)</f>
        <v>1069622</v>
      </c>
      <c r="J15" s="49">
        <f>SUM(J16:J19)</f>
        <v>0</v>
      </c>
      <c r="K15" s="49">
        <f>SUM(K16:K19)</f>
        <v>789501</v>
      </c>
      <c r="L15" s="49">
        <f>SUM(L16:L19)</f>
        <v>280121</v>
      </c>
      <c r="M15" s="49">
        <f>N15+O15+P15+Q15</f>
        <v>3161642</v>
      </c>
      <c r="N15" s="49">
        <f>SUM(N16:N19)</f>
        <v>3161642</v>
      </c>
      <c r="O15" s="49"/>
      <c r="P15" s="49"/>
      <c r="Q15" s="49"/>
    </row>
    <row r="16" spans="1:17" ht="11.25">
      <c r="A16" s="192"/>
      <c r="B16" s="38" t="s">
        <v>47</v>
      </c>
      <c r="C16" s="50"/>
      <c r="D16" s="50"/>
      <c r="E16" s="49"/>
      <c r="F16" s="49"/>
      <c r="G16" s="49"/>
      <c r="H16" s="49">
        <f>I16+M16</f>
        <v>893629</v>
      </c>
      <c r="I16" s="49">
        <f>J16+K16+L16</f>
        <v>235213</v>
      </c>
      <c r="J16" s="51"/>
      <c r="K16" s="51">
        <v>210213</v>
      </c>
      <c r="L16" s="51">
        <v>25000</v>
      </c>
      <c r="M16" s="49">
        <f>N16+O16+P16+Q16</f>
        <v>658416</v>
      </c>
      <c r="N16" s="51">
        <v>658416</v>
      </c>
      <c r="O16" s="51"/>
      <c r="P16" s="51"/>
      <c r="Q16" s="51"/>
    </row>
    <row r="17" spans="1:17" ht="11.25">
      <c r="A17" s="192"/>
      <c r="B17" s="38" t="s">
        <v>48</v>
      </c>
      <c r="C17" s="50"/>
      <c r="D17" s="50"/>
      <c r="E17" s="49"/>
      <c r="F17" s="49"/>
      <c r="G17" s="49"/>
      <c r="H17" s="49">
        <f>I17+M17</f>
        <v>2317152</v>
      </c>
      <c r="I17" s="49">
        <f>J17+K17+L17</f>
        <v>579288</v>
      </c>
      <c r="J17" s="51"/>
      <c r="K17" s="51">
        <v>579288</v>
      </c>
      <c r="L17" s="51"/>
      <c r="M17" s="49">
        <f>N17+O17+P17+Q17</f>
        <v>1737864</v>
      </c>
      <c r="N17" s="51">
        <v>1737864</v>
      </c>
      <c r="O17" s="51"/>
      <c r="P17" s="51"/>
      <c r="Q17" s="51"/>
    </row>
    <row r="18" spans="1:17" ht="11.25">
      <c r="A18" s="192"/>
      <c r="B18" s="38" t="s">
        <v>49</v>
      </c>
      <c r="C18" s="50"/>
      <c r="D18" s="50"/>
      <c r="E18" s="49"/>
      <c r="F18" s="49"/>
      <c r="G18" s="49"/>
      <c r="H18" s="49">
        <f>I18+M18</f>
        <v>1020483</v>
      </c>
      <c r="I18" s="49">
        <f>J18+K18+L18</f>
        <v>255121</v>
      </c>
      <c r="J18" s="51"/>
      <c r="K18" s="51"/>
      <c r="L18" s="51">
        <v>255121</v>
      </c>
      <c r="M18" s="49">
        <f>N18+O18+P18+Q18</f>
        <v>765362</v>
      </c>
      <c r="N18" s="51">
        <v>765362</v>
      </c>
      <c r="O18" s="51"/>
      <c r="P18" s="51"/>
      <c r="Q18" s="51"/>
    </row>
    <row r="19" spans="1:17" ht="11.25">
      <c r="A19" s="192"/>
      <c r="B19" s="38" t="s">
        <v>50</v>
      </c>
      <c r="C19" s="50"/>
      <c r="D19" s="50"/>
      <c r="E19" s="49"/>
      <c r="F19" s="49"/>
      <c r="G19" s="49"/>
      <c r="H19" s="49">
        <f>I19+M19</f>
        <v>0</v>
      </c>
      <c r="I19" s="49">
        <f>J19+K19+L19</f>
        <v>0</v>
      </c>
      <c r="J19" s="51"/>
      <c r="K19" s="51"/>
      <c r="L19" s="51"/>
      <c r="M19" s="49">
        <f>N19+O19+P19+Q19</f>
        <v>0</v>
      </c>
      <c r="N19" s="51"/>
      <c r="O19" s="51"/>
      <c r="P19" s="51"/>
      <c r="Q19" s="51"/>
    </row>
    <row r="20" spans="1:17" ht="12.75">
      <c r="A20" s="192" t="s">
        <v>51</v>
      </c>
      <c r="B20" s="38" t="s">
        <v>37</v>
      </c>
      <c r="C20" s="39" t="s">
        <v>38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1"/>
    </row>
    <row r="21" spans="1:17" ht="12.75">
      <c r="A21" s="192"/>
      <c r="B21" s="38" t="s">
        <v>39</v>
      </c>
      <c r="C21" s="42" t="s">
        <v>52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4"/>
    </row>
    <row r="22" spans="1:17" ht="12.75">
      <c r="A22" s="192"/>
      <c r="B22" s="38" t="s">
        <v>41</v>
      </c>
      <c r="C22" s="42" t="s">
        <v>53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4"/>
    </row>
    <row r="23" spans="1:17" ht="12.75">
      <c r="A23" s="192"/>
      <c r="B23" s="38" t="s">
        <v>43</v>
      </c>
      <c r="C23" s="45" t="s">
        <v>54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7"/>
    </row>
    <row r="24" spans="1:17" ht="11.25">
      <c r="A24" s="192"/>
      <c r="B24" s="38" t="s">
        <v>45</v>
      </c>
      <c r="C24" s="48"/>
      <c r="D24" s="48" t="s">
        <v>46</v>
      </c>
      <c r="E24" s="49">
        <v>2925106</v>
      </c>
      <c r="F24" s="49">
        <f>I24</f>
        <v>605700</v>
      </c>
      <c r="G24" s="49">
        <f>M24</f>
        <v>857100</v>
      </c>
      <c r="H24" s="49">
        <f>I24+M24</f>
        <v>1462800</v>
      </c>
      <c r="I24" s="49">
        <f>J24+K24+L24</f>
        <v>605700</v>
      </c>
      <c r="J24" s="49"/>
      <c r="K24" s="49">
        <f>SUM(K25:K28)</f>
        <v>585700</v>
      </c>
      <c r="L24" s="49">
        <v>20000</v>
      </c>
      <c r="M24" s="49">
        <f>N24+O24+P24+Q24</f>
        <v>857100</v>
      </c>
      <c r="N24" s="49">
        <f>SUM(N25:N28)</f>
        <v>857100</v>
      </c>
      <c r="O24" s="49"/>
      <c r="P24" s="49"/>
      <c r="Q24" s="49"/>
    </row>
    <row r="25" spans="1:17" ht="11.25">
      <c r="A25" s="192"/>
      <c r="B25" s="38" t="s">
        <v>47</v>
      </c>
      <c r="C25" s="50"/>
      <c r="D25" s="50"/>
      <c r="E25" s="49"/>
      <c r="F25" s="49"/>
      <c r="G25" s="49"/>
      <c r="H25" s="49">
        <f>I25+M25</f>
        <v>1462800</v>
      </c>
      <c r="I25" s="49">
        <f>J25+K25+L25</f>
        <v>605700</v>
      </c>
      <c r="J25" s="51"/>
      <c r="K25" s="51">
        <v>585700</v>
      </c>
      <c r="L25" s="51">
        <v>20000</v>
      </c>
      <c r="M25" s="49">
        <f>N25+O25+P25+Q25</f>
        <v>857100</v>
      </c>
      <c r="N25" s="51">
        <v>857100</v>
      </c>
      <c r="O25" s="51"/>
      <c r="P25" s="51"/>
      <c r="Q25" s="51"/>
    </row>
    <row r="26" spans="1:17" ht="11.25">
      <c r="A26" s="192"/>
      <c r="B26" s="38" t="s">
        <v>48</v>
      </c>
      <c r="C26" s="50"/>
      <c r="D26" s="50"/>
      <c r="E26" s="49"/>
      <c r="F26" s="49"/>
      <c r="G26" s="49"/>
      <c r="H26" s="49">
        <f>I26+M26</f>
        <v>0</v>
      </c>
      <c r="I26" s="49">
        <f>J26+K26+L26</f>
        <v>0</v>
      </c>
      <c r="J26" s="51"/>
      <c r="K26" s="51"/>
      <c r="L26" s="51"/>
      <c r="M26" s="49">
        <f>N26+O26+P26+Q26</f>
        <v>0</v>
      </c>
      <c r="N26" s="51"/>
      <c r="O26" s="51"/>
      <c r="P26" s="51"/>
      <c r="Q26" s="51"/>
    </row>
    <row r="27" spans="1:17" ht="11.25">
      <c r="A27" s="192"/>
      <c r="B27" s="38" t="s">
        <v>55</v>
      </c>
      <c r="C27" s="50"/>
      <c r="D27" s="50"/>
      <c r="E27" s="49"/>
      <c r="F27" s="49"/>
      <c r="G27" s="49"/>
      <c r="H27" s="49">
        <f>I27+M27</f>
        <v>0</v>
      </c>
      <c r="I27" s="49">
        <f>J27+K27+L27</f>
        <v>0</v>
      </c>
      <c r="J27" s="51"/>
      <c r="K27" s="51"/>
      <c r="L27" s="51"/>
      <c r="M27" s="49">
        <f>N27+O27+P27+Q27</f>
        <v>0</v>
      </c>
      <c r="N27" s="51"/>
      <c r="O27" s="51"/>
      <c r="P27" s="51"/>
      <c r="Q27" s="51"/>
    </row>
    <row r="28" spans="1:17" ht="11.25">
      <c r="A28" s="192"/>
      <c r="B28" s="38" t="s">
        <v>56</v>
      </c>
      <c r="C28" s="50"/>
      <c r="D28" s="50"/>
      <c r="E28" s="49"/>
      <c r="F28" s="49"/>
      <c r="G28" s="49"/>
      <c r="H28" s="49">
        <f>I28+M28</f>
        <v>0</v>
      </c>
      <c r="I28" s="49">
        <f>J28+K28+L28</f>
        <v>0</v>
      </c>
      <c r="J28" s="51"/>
      <c r="K28" s="51"/>
      <c r="L28" s="51"/>
      <c r="M28" s="49">
        <f>N28+O28+P28+Q28</f>
        <v>0</v>
      </c>
      <c r="N28" s="51"/>
      <c r="O28" s="51"/>
      <c r="P28" s="51"/>
      <c r="Q28" s="51"/>
    </row>
    <row r="29" spans="1:17" ht="12.75">
      <c r="A29" s="192" t="s">
        <v>57</v>
      </c>
      <c r="B29" s="38" t="s">
        <v>37</v>
      </c>
      <c r="C29" s="39" t="s">
        <v>38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1"/>
    </row>
    <row r="30" spans="1:17" ht="12.75">
      <c r="A30" s="192"/>
      <c r="B30" s="38" t="s">
        <v>39</v>
      </c>
      <c r="C30" s="42" t="s">
        <v>40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4"/>
    </row>
    <row r="31" spans="1:17" ht="12.75">
      <c r="A31" s="192"/>
      <c r="B31" s="38" t="s">
        <v>41</v>
      </c>
      <c r="C31" s="42" t="s">
        <v>42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4"/>
    </row>
    <row r="32" spans="1:17" ht="12.75">
      <c r="A32" s="192"/>
      <c r="B32" s="38" t="s">
        <v>43</v>
      </c>
      <c r="C32" s="45" t="s">
        <v>58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7"/>
    </row>
    <row r="33" spans="1:17" ht="11.25">
      <c r="A33" s="192"/>
      <c r="B33" s="38" t="s">
        <v>45</v>
      </c>
      <c r="C33" s="48"/>
      <c r="D33" s="48" t="s">
        <v>46</v>
      </c>
      <c r="E33" s="49">
        <f>F33+G33</f>
        <v>17505000</v>
      </c>
      <c r="F33" s="49">
        <f>I33</f>
        <v>3787700</v>
      </c>
      <c r="G33" s="49">
        <f>M33</f>
        <v>13717300</v>
      </c>
      <c r="H33" s="49">
        <f>I33+M33</f>
        <v>17505000</v>
      </c>
      <c r="I33" s="49">
        <f>J33+K33+L33</f>
        <v>3787700</v>
      </c>
      <c r="J33" s="49"/>
      <c r="K33" s="49">
        <f>SUM(K34:K37)</f>
        <v>547000</v>
      </c>
      <c r="L33" s="49">
        <f>SUM(L34:L37)</f>
        <v>3240700</v>
      </c>
      <c r="M33" s="49">
        <f>N33+O33+P33+Q33</f>
        <v>13717300</v>
      </c>
      <c r="N33" s="49">
        <f>SUM(N34:N37)</f>
        <v>13717300</v>
      </c>
      <c r="O33" s="49"/>
      <c r="P33" s="49"/>
      <c r="Q33" s="49"/>
    </row>
    <row r="34" spans="1:17" ht="11.25">
      <c r="A34" s="192"/>
      <c r="B34" s="38" t="s">
        <v>47</v>
      </c>
      <c r="C34" s="50"/>
      <c r="D34" s="50"/>
      <c r="E34" s="49"/>
      <c r="F34" s="49"/>
      <c r="G34" s="49"/>
      <c r="H34" s="49">
        <v>167000</v>
      </c>
      <c r="I34" s="49">
        <v>167000</v>
      </c>
      <c r="J34" s="51"/>
      <c r="K34" s="51">
        <v>147000</v>
      </c>
      <c r="L34" s="51">
        <v>20000</v>
      </c>
      <c r="M34" s="49"/>
      <c r="N34" s="51"/>
      <c r="O34" s="51"/>
      <c r="P34" s="51"/>
      <c r="Q34" s="51"/>
    </row>
    <row r="35" spans="1:17" ht="11.25">
      <c r="A35" s="192"/>
      <c r="B35" s="38" t="s">
        <v>48</v>
      </c>
      <c r="C35" s="50"/>
      <c r="D35" s="50"/>
      <c r="E35" s="49"/>
      <c r="F35" s="49"/>
      <c r="G35" s="49"/>
      <c r="H35" s="49">
        <f>I35+M35</f>
        <v>3143460</v>
      </c>
      <c r="I35" s="49">
        <f>J35+K35+L35</f>
        <v>400000</v>
      </c>
      <c r="J35" s="51"/>
      <c r="K35" s="51">
        <v>400000</v>
      </c>
      <c r="L35" s="51"/>
      <c r="M35" s="49">
        <f>N35+O35+P35+Q35</f>
        <v>2743460</v>
      </c>
      <c r="N35" s="51">
        <v>2743460</v>
      </c>
      <c r="O35" s="51"/>
      <c r="P35" s="51"/>
      <c r="Q35" s="51"/>
    </row>
    <row r="36" spans="1:17" ht="11.25">
      <c r="A36" s="192"/>
      <c r="B36" s="38" t="s">
        <v>55</v>
      </c>
      <c r="C36" s="50"/>
      <c r="D36" s="50"/>
      <c r="E36" s="49"/>
      <c r="F36" s="49"/>
      <c r="G36" s="49"/>
      <c r="H36" s="49">
        <f>I36+M36</f>
        <v>3467600</v>
      </c>
      <c r="I36" s="49">
        <f>J36+K36+L36</f>
        <v>724140</v>
      </c>
      <c r="J36" s="51"/>
      <c r="K36" s="51"/>
      <c r="L36" s="51">
        <v>724140</v>
      </c>
      <c r="M36" s="49">
        <f>N36+O36+P36+Q36</f>
        <v>2743460</v>
      </c>
      <c r="N36" s="51">
        <v>2743460</v>
      </c>
      <c r="O36" s="51"/>
      <c r="P36" s="51"/>
      <c r="Q36" s="51"/>
    </row>
    <row r="37" spans="1:17" ht="11.25">
      <c r="A37" s="192"/>
      <c r="B37" s="38" t="s">
        <v>56</v>
      </c>
      <c r="C37" s="50"/>
      <c r="D37" s="50"/>
      <c r="E37" s="49"/>
      <c r="F37" s="49"/>
      <c r="G37" s="49"/>
      <c r="H37" s="49">
        <f>I37+M37</f>
        <v>10726940</v>
      </c>
      <c r="I37" s="49">
        <f>J37+K37+L37</f>
        <v>2496560</v>
      </c>
      <c r="J37" s="51"/>
      <c r="K37" s="51"/>
      <c r="L37" s="51">
        <v>2496560</v>
      </c>
      <c r="M37" s="49">
        <f>N37+O37+P37+Q37</f>
        <v>8230380</v>
      </c>
      <c r="N37" s="51">
        <v>8230380</v>
      </c>
      <c r="O37" s="51"/>
      <c r="P37" s="51"/>
      <c r="Q37" s="51"/>
    </row>
    <row r="38" spans="1:17" ht="12.75">
      <c r="A38" s="192" t="s">
        <v>59</v>
      </c>
      <c r="B38" s="38" t="s">
        <v>37</v>
      </c>
      <c r="C38" s="39" t="s">
        <v>38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1"/>
    </row>
    <row r="39" spans="1:17" ht="12.75">
      <c r="A39" s="192"/>
      <c r="B39" s="38" t="s">
        <v>39</v>
      </c>
      <c r="C39" s="42" t="s">
        <v>40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4"/>
    </row>
    <row r="40" spans="1:17" ht="12.75">
      <c r="A40" s="192"/>
      <c r="B40" s="38" t="s">
        <v>41</v>
      </c>
      <c r="C40" s="42" t="s">
        <v>42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4"/>
    </row>
    <row r="41" spans="1:17" ht="12.75">
      <c r="A41" s="192"/>
      <c r="B41" s="38" t="s">
        <v>43</v>
      </c>
      <c r="C41" s="45" t="s">
        <v>60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7"/>
    </row>
    <row r="42" spans="1:17" ht="11.25">
      <c r="A42" s="192"/>
      <c r="B42" s="38" t="s">
        <v>45</v>
      </c>
      <c r="C42" s="48"/>
      <c r="D42" s="48" t="s">
        <v>46</v>
      </c>
      <c r="E42" s="49">
        <v>8148773</v>
      </c>
      <c r="F42" s="49">
        <f>I42</f>
        <v>1947687</v>
      </c>
      <c r="G42" s="49">
        <f>M42</f>
        <v>6048764</v>
      </c>
      <c r="H42" s="49">
        <v>7996451</v>
      </c>
      <c r="I42" s="49">
        <f>J42+K42+L42</f>
        <v>1947687</v>
      </c>
      <c r="J42" s="49"/>
      <c r="K42" s="49">
        <f>SUM(K43:K46)</f>
        <v>1010500</v>
      </c>
      <c r="L42" s="49">
        <f>SUM(L43:L46)</f>
        <v>937187</v>
      </c>
      <c r="M42" s="49">
        <f>N42+O42+P42+Q42</f>
        <v>6048764</v>
      </c>
      <c r="N42" s="49">
        <f>SUM(N43:N46)</f>
        <v>6048764</v>
      </c>
      <c r="O42" s="49"/>
      <c r="P42" s="49"/>
      <c r="Q42" s="49"/>
    </row>
    <row r="43" spans="1:17" ht="11.25">
      <c r="A43" s="192"/>
      <c r="B43" s="38" t="s">
        <v>47</v>
      </c>
      <c r="C43" s="50"/>
      <c r="D43" s="50"/>
      <c r="E43" s="49"/>
      <c r="F43" s="49"/>
      <c r="G43" s="49"/>
      <c r="H43" s="49">
        <f>I43+M43</f>
        <v>130500</v>
      </c>
      <c r="I43" s="49">
        <v>130500</v>
      </c>
      <c r="J43" s="51"/>
      <c r="K43" s="51">
        <v>110500</v>
      </c>
      <c r="L43" s="51">
        <v>20000</v>
      </c>
      <c r="M43" s="49">
        <f>N43+O43+P43+Q43</f>
        <v>0</v>
      </c>
      <c r="N43" s="51"/>
      <c r="O43" s="51"/>
      <c r="P43" s="51"/>
      <c r="Q43" s="51"/>
    </row>
    <row r="44" spans="1:17" ht="11.25">
      <c r="A44" s="192"/>
      <c r="B44" s="38" t="s">
        <v>48</v>
      </c>
      <c r="C44" s="50"/>
      <c r="D44" s="50"/>
      <c r="E44" s="49"/>
      <c r="F44" s="49"/>
      <c r="G44" s="49"/>
      <c r="H44" s="49">
        <f>I44+M44</f>
        <v>3941569</v>
      </c>
      <c r="I44" s="49">
        <f>J44+K44+L44</f>
        <v>917187</v>
      </c>
      <c r="J44" s="51"/>
      <c r="K44" s="51">
        <v>900000</v>
      </c>
      <c r="L44" s="51">
        <v>17187</v>
      </c>
      <c r="M44" s="49">
        <f>N44+O44+P44+Q44</f>
        <v>3024382</v>
      </c>
      <c r="N44" s="51">
        <v>3024382</v>
      </c>
      <c r="O44" s="51"/>
      <c r="P44" s="51"/>
      <c r="Q44" s="51"/>
    </row>
    <row r="45" spans="1:17" ht="11.25">
      <c r="A45" s="192"/>
      <c r="B45" s="38" t="s">
        <v>55</v>
      </c>
      <c r="C45" s="50"/>
      <c r="D45" s="50"/>
      <c r="E45" s="49"/>
      <c r="F45" s="49"/>
      <c r="G45" s="49"/>
      <c r="H45" s="49">
        <f>I45+M45</f>
        <v>3924382</v>
      </c>
      <c r="I45" s="49">
        <f>J45+K45+L45</f>
        <v>900000</v>
      </c>
      <c r="J45" s="51"/>
      <c r="K45" s="51"/>
      <c r="L45" s="51">
        <v>900000</v>
      </c>
      <c r="M45" s="49">
        <f>N45+O45+P45+Q45</f>
        <v>3024382</v>
      </c>
      <c r="N45" s="51">
        <v>3024382</v>
      </c>
      <c r="O45" s="51"/>
      <c r="P45" s="51"/>
      <c r="Q45" s="51"/>
    </row>
    <row r="46" spans="1:17" ht="11.25">
      <c r="A46" s="192"/>
      <c r="B46" s="38" t="s">
        <v>56</v>
      </c>
      <c r="C46" s="50"/>
      <c r="D46" s="50"/>
      <c r="E46" s="49"/>
      <c r="F46" s="49"/>
      <c r="G46" s="49"/>
      <c r="H46" s="49">
        <f>I46+M46</f>
        <v>0</v>
      </c>
      <c r="I46" s="49">
        <f>J46+K46+L46</f>
        <v>0</v>
      </c>
      <c r="J46" s="51"/>
      <c r="K46" s="51"/>
      <c r="L46" s="51"/>
      <c r="M46" s="49">
        <f>N46+O46+P46+Q46</f>
        <v>0</v>
      </c>
      <c r="N46" s="51"/>
      <c r="O46" s="51"/>
      <c r="P46" s="51"/>
      <c r="Q46" s="51"/>
    </row>
    <row r="47" spans="1:17" ht="12.75">
      <c r="A47" s="192" t="s">
        <v>172</v>
      </c>
      <c r="B47" s="38" t="s">
        <v>37</v>
      </c>
      <c r="C47" s="39" t="s">
        <v>61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1"/>
    </row>
    <row r="48" spans="1:17" ht="12.75">
      <c r="A48" s="192"/>
      <c r="B48" s="38" t="s">
        <v>39</v>
      </c>
      <c r="C48" s="42" t="s">
        <v>52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4"/>
    </row>
    <row r="49" spans="1:17" ht="12.75">
      <c r="A49" s="192"/>
      <c r="B49" s="38" t="s">
        <v>41</v>
      </c>
      <c r="C49" s="42" t="s">
        <v>53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4"/>
    </row>
    <row r="50" spans="1:17" ht="12.75">
      <c r="A50" s="192"/>
      <c r="B50" s="38" t="s">
        <v>43</v>
      </c>
      <c r="C50" s="45" t="s">
        <v>62</v>
      </c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7"/>
    </row>
    <row r="51" spans="1:17" ht="11.25">
      <c r="A51" s="192"/>
      <c r="B51" s="38" t="s">
        <v>45</v>
      </c>
      <c r="C51" s="48"/>
      <c r="D51" s="48" t="s">
        <v>46</v>
      </c>
      <c r="E51" s="49">
        <f>F51+G51</f>
        <v>2485000</v>
      </c>
      <c r="F51" s="49">
        <f>I51</f>
        <v>785000</v>
      </c>
      <c r="G51" s="49">
        <f>M51</f>
        <v>1700000</v>
      </c>
      <c r="H51" s="49">
        <f>I51+M51</f>
        <v>2485000</v>
      </c>
      <c r="I51" s="49">
        <f>J51+K51+L51</f>
        <v>785000</v>
      </c>
      <c r="J51" s="49"/>
      <c r="K51" s="49">
        <f>SUM(K52:K55)</f>
        <v>330000</v>
      </c>
      <c r="L51" s="49">
        <f>SUM(L52:L55)</f>
        <v>455000</v>
      </c>
      <c r="M51" s="49">
        <f>N51+O51+P51+Q51</f>
        <v>1700000</v>
      </c>
      <c r="N51" s="49">
        <f>SUM(N52:N55)</f>
        <v>1700000</v>
      </c>
      <c r="O51" s="49"/>
      <c r="P51" s="49"/>
      <c r="Q51" s="49"/>
    </row>
    <row r="52" spans="1:17" ht="11.25">
      <c r="A52" s="192"/>
      <c r="B52" s="38" t="s">
        <v>47</v>
      </c>
      <c r="C52" s="50"/>
      <c r="D52" s="50"/>
      <c r="E52" s="49"/>
      <c r="F52" s="49"/>
      <c r="G52" s="49"/>
      <c r="H52" s="49">
        <f>I52+M52</f>
        <v>135000</v>
      </c>
      <c r="I52" s="49">
        <f>J52+K52+L52</f>
        <v>135000</v>
      </c>
      <c r="J52" s="51"/>
      <c r="K52" s="51">
        <v>130000</v>
      </c>
      <c r="L52" s="51">
        <v>5000</v>
      </c>
      <c r="M52" s="49">
        <f>N52+O52+P52+Q52</f>
        <v>0</v>
      </c>
      <c r="N52" s="51"/>
      <c r="O52" s="51"/>
      <c r="P52" s="51"/>
      <c r="Q52" s="51"/>
    </row>
    <row r="53" spans="1:17" ht="11.25">
      <c r="A53" s="192"/>
      <c r="B53" s="38" t="s">
        <v>48</v>
      </c>
      <c r="C53" s="50"/>
      <c r="D53" s="50"/>
      <c r="E53" s="49"/>
      <c r="F53" s="49"/>
      <c r="G53" s="49"/>
      <c r="H53" s="49">
        <f>I53+M53</f>
        <v>1050000</v>
      </c>
      <c r="I53" s="49">
        <f>J53+K53+L53</f>
        <v>200000</v>
      </c>
      <c r="J53" s="51"/>
      <c r="K53" s="51">
        <v>200000</v>
      </c>
      <c r="L53" s="51"/>
      <c r="M53" s="49">
        <f>N53+O53+P53+Q53</f>
        <v>850000</v>
      </c>
      <c r="N53" s="51">
        <v>850000</v>
      </c>
      <c r="O53" s="51"/>
      <c r="P53" s="51"/>
      <c r="Q53" s="51"/>
    </row>
    <row r="54" spans="1:17" ht="11.25">
      <c r="A54" s="192"/>
      <c r="B54" s="38" t="s">
        <v>55</v>
      </c>
      <c r="C54" s="50"/>
      <c r="D54" s="50"/>
      <c r="E54" s="49"/>
      <c r="F54" s="49"/>
      <c r="G54" s="49"/>
      <c r="H54" s="49">
        <f>I54+M54</f>
        <v>1300000</v>
      </c>
      <c r="I54" s="49">
        <f>J54+K54+L54</f>
        <v>450000</v>
      </c>
      <c r="J54" s="51"/>
      <c r="K54" s="51"/>
      <c r="L54" s="51">
        <v>450000</v>
      </c>
      <c r="M54" s="49">
        <f>N54+O54+P54+Q54</f>
        <v>850000</v>
      </c>
      <c r="N54" s="51">
        <v>850000</v>
      </c>
      <c r="O54" s="51"/>
      <c r="P54" s="51"/>
      <c r="Q54" s="51"/>
    </row>
    <row r="55" spans="1:17" ht="11.25">
      <c r="A55" s="192"/>
      <c r="B55" s="38" t="s">
        <v>56</v>
      </c>
      <c r="C55" s="50"/>
      <c r="D55" s="50"/>
      <c r="E55" s="49"/>
      <c r="F55" s="49"/>
      <c r="G55" s="49"/>
      <c r="H55" s="49">
        <f>I55+M55</f>
        <v>0</v>
      </c>
      <c r="I55" s="49">
        <f>J55+K55+L55</f>
        <v>0</v>
      </c>
      <c r="J55" s="51"/>
      <c r="K55" s="51"/>
      <c r="L55" s="51"/>
      <c r="M55" s="49">
        <f>N55+O55+P55+Q55</f>
        <v>0</v>
      </c>
      <c r="N55" s="51"/>
      <c r="O55" s="51"/>
      <c r="P55" s="51"/>
      <c r="Q55" s="51"/>
    </row>
    <row r="56" spans="1:17" ht="12.75">
      <c r="A56" s="192" t="s">
        <v>173</v>
      </c>
      <c r="B56" s="38" t="s">
        <v>37</v>
      </c>
      <c r="C56" s="39" t="s">
        <v>61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1"/>
    </row>
    <row r="57" spans="1:17" ht="12.75">
      <c r="A57" s="192"/>
      <c r="B57" s="38" t="s">
        <v>39</v>
      </c>
      <c r="C57" s="42" t="s">
        <v>52</v>
      </c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4"/>
    </row>
    <row r="58" spans="1:17" ht="12.75">
      <c r="A58" s="192"/>
      <c r="B58" s="38" t="s">
        <v>41</v>
      </c>
      <c r="C58" s="42" t="s">
        <v>53</v>
      </c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4"/>
    </row>
    <row r="59" spans="1:17" ht="12.75">
      <c r="A59" s="192"/>
      <c r="B59" s="38" t="s">
        <v>43</v>
      </c>
      <c r="C59" s="45" t="s">
        <v>63</v>
      </c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7"/>
    </row>
    <row r="60" spans="1:17" ht="11.25">
      <c r="A60" s="192"/>
      <c r="B60" s="38" t="s">
        <v>45</v>
      </c>
      <c r="C60" s="48"/>
      <c r="D60" s="48" t="s">
        <v>64</v>
      </c>
      <c r="E60" s="49">
        <f>SUM(F60:G60)+9760</f>
        <v>1674760</v>
      </c>
      <c r="F60" s="49">
        <f>I60</f>
        <v>475000</v>
      </c>
      <c r="G60" s="49">
        <f>M60</f>
        <v>1190000</v>
      </c>
      <c r="H60" s="49">
        <f>I60+M60</f>
        <v>1665000</v>
      </c>
      <c r="I60" s="49">
        <f>J60+K60+L60</f>
        <v>475000</v>
      </c>
      <c r="J60" s="49"/>
      <c r="K60" s="49">
        <f>SUM(K61:K64)</f>
        <v>210000</v>
      </c>
      <c r="L60" s="49">
        <f>SUM(L61:L64)</f>
        <v>265000</v>
      </c>
      <c r="M60" s="49">
        <f>N60+O60+P60+Q60</f>
        <v>1190000</v>
      </c>
      <c r="N60" s="49">
        <f>SUM(N61:N64)</f>
        <v>1190000</v>
      </c>
      <c r="O60" s="49"/>
      <c r="P60" s="49"/>
      <c r="Q60" s="49"/>
    </row>
    <row r="61" spans="1:17" ht="11.25">
      <c r="A61" s="192"/>
      <c r="B61" s="38" t="s">
        <v>47</v>
      </c>
      <c r="C61" s="50"/>
      <c r="D61" s="50"/>
      <c r="E61" s="49"/>
      <c r="F61" s="49"/>
      <c r="G61" s="49"/>
      <c r="H61" s="49">
        <f>I61+M61</f>
        <v>135000</v>
      </c>
      <c r="I61" s="49">
        <f>J61+K61+L61</f>
        <v>135000</v>
      </c>
      <c r="J61" s="51"/>
      <c r="K61" s="51"/>
      <c r="L61" s="51">
        <v>135000</v>
      </c>
      <c r="M61" s="49">
        <f>N61+O61+P61+Q61</f>
        <v>0</v>
      </c>
      <c r="N61" s="51"/>
      <c r="O61" s="51"/>
      <c r="P61" s="51"/>
      <c r="Q61" s="51"/>
    </row>
    <row r="62" spans="1:17" ht="11.25">
      <c r="A62" s="192"/>
      <c r="B62" s="38" t="s">
        <v>48</v>
      </c>
      <c r="C62" s="50"/>
      <c r="D62" s="50"/>
      <c r="E62" s="49"/>
      <c r="F62" s="49"/>
      <c r="G62" s="49"/>
      <c r="H62" s="49">
        <f>I62+M62</f>
        <v>1400000</v>
      </c>
      <c r="I62" s="49">
        <f>J62+K62+L62</f>
        <v>210000</v>
      </c>
      <c r="J62" s="51"/>
      <c r="K62" s="51">
        <v>210000</v>
      </c>
      <c r="L62" s="51"/>
      <c r="M62" s="49">
        <f>N62+O62+P62+Q62</f>
        <v>1190000</v>
      </c>
      <c r="N62" s="51">
        <v>1190000</v>
      </c>
      <c r="O62" s="51"/>
      <c r="P62" s="51"/>
      <c r="Q62" s="51"/>
    </row>
    <row r="63" spans="1:17" ht="11.25">
      <c r="A63" s="192"/>
      <c r="B63" s="38" t="s">
        <v>55</v>
      </c>
      <c r="C63" s="50"/>
      <c r="D63" s="50"/>
      <c r="E63" s="49"/>
      <c r="F63" s="49"/>
      <c r="G63" s="49"/>
      <c r="H63" s="49">
        <f>I63+M63</f>
        <v>130000</v>
      </c>
      <c r="I63" s="49">
        <f>J63+K63+L63</f>
        <v>130000</v>
      </c>
      <c r="J63" s="51"/>
      <c r="K63" s="51"/>
      <c r="L63" s="51">
        <v>130000</v>
      </c>
      <c r="M63" s="49">
        <f>N63+O63+P63+Q63</f>
        <v>0</v>
      </c>
      <c r="N63" s="51"/>
      <c r="O63" s="51"/>
      <c r="P63" s="51"/>
      <c r="Q63" s="51"/>
    </row>
    <row r="64" spans="1:17" ht="11.25">
      <c r="A64" s="192"/>
      <c r="B64" s="38" t="s">
        <v>56</v>
      </c>
      <c r="C64" s="50"/>
      <c r="D64" s="50"/>
      <c r="E64" s="49"/>
      <c r="F64" s="49"/>
      <c r="G64" s="49"/>
      <c r="H64" s="49">
        <f>I64+M64</f>
        <v>0</v>
      </c>
      <c r="I64" s="49">
        <f>J64+K64+L64</f>
        <v>0</v>
      </c>
      <c r="J64" s="51"/>
      <c r="K64" s="51"/>
      <c r="L64" s="51"/>
      <c r="M64" s="49">
        <f>N64+O64+P64+Q64</f>
        <v>0</v>
      </c>
      <c r="N64" s="51"/>
      <c r="O64" s="51"/>
      <c r="P64" s="51"/>
      <c r="Q64" s="51"/>
    </row>
    <row r="65" spans="1:17" ht="12.75">
      <c r="A65" s="192" t="s">
        <v>174</v>
      </c>
      <c r="B65" s="38" t="s">
        <v>37</v>
      </c>
      <c r="C65" s="39" t="s">
        <v>61</v>
      </c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1"/>
    </row>
    <row r="66" spans="1:17" ht="12.75">
      <c r="A66" s="192"/>
      <c r="B66" s="38" t="s">
        <v>39</v>
      </c>
      <c r="C66" s="42" t="s">
        <v>40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4"/>
    </row>
    <row r="67" spans="1:17" ht="12.75">
      <c r="A67" s="192"/>
      <c r="B67" s="38" t="s">
        <v>41</v>
      </c>
      <c r="C67" s="42" t="s">
        <v>65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4"/>
    </row>
    <row r="68" spans="1:17" ht="12.75">
      <c r="A68" s="192"/>
      <c r="B68" s="38" t="s">
        <v>43</v>
      </c>
      <c r="C68" s="45" t="s">
        <v>66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7"/>
    </row>
    <row r="69" spans="1:17" ht="11.25">
      <c r="A69" s="192"/>
      <c r="B69" s="38" t="s">
        <v>45</v>
      </c>
      <c r="C69" s="48"/>
      <c r="D69" s="48" t="s">
        <v>67</v>
      </c>
      <c r="E69" s="49">
        <f>F69+G69</f>
        <v>1508151</v>
      </c>
      <c r="F69" s="49">
        <f>I69</f>
        <v>226223</v>
      </c>
      <c r="G69" s="49">
        <f>M69</f>
        <v>1281928</v>
      </c>
      <c r="H69" s="49">
        <f>I69+M69</f>
        <v>1508151</v>
      </c>
      <c r="I69" s="49">
        <f>J69+K69+L69</f>
        <v>226223</v>
      </c>
      <c r="J69" s="49"/>
      <c r="K69" s="49">
        <f>SUM(K70:K73)</f>
        <v>226223</v>
      </c>
      <c r="L69" s="49"/>
      <c r="M69" s="49">
        <f>N69+O69+P69+Q69</f>
        <v>1281928</v>
      </c>
      <c r="N69" s="49">
        <f>SUM(N70:N73)</f>
        <v>1281928</v>
      </c>
      <c r="O69" s="49"/>
      <c r="P69" s="49"/>
      <c r="Q69" s="49"/>
    </row>
    <row r="70" spans="1:17" ht="11.25">
      <c r="A70" s="192"/>
      <c r="B70" s="38" t="s">
        <v>47</v>
      </c>
      <c r="C70" s="50"/>
      <c r="D70" s="50"/>
      <c r="E70" s="49"/>
      <c r="F70" s="49"/>
      <c r="G70" s="49"/>
      <c r="H70" s="49">
        <f>I70+M70</f>
        <v>1508151</v>
      </c>
      <c r="I70" s="49">
        <f>J70+K70+L70</f>
        <v>226223</v>
      </c>
      <c r="J70" s="51"/>
      <c r="K70" s="51">
        <v>226223</v>
      </c>
      <c r="L70" s="51"/>
      <c r="M70" s="49">
        <f>N70+O70+P70+Q70</f>
        <v>1281928</v>
      </c>
      <c r="N70" s="51">
        <v>1281928</v>
      </c>
      <c r="O70" s="51"/>
      <c r="P70" s="51"/>
      <c r="Q70" s="51"/>
    </row>
    <row r="71" spans="1:17" ht="11.25">
      <c r="A71" s="192"/>
      <c r="B71" s="38" t="s">
        <v>48</v>
      </c>
      <c r="C71" s="50"/>
      <c r="D71" s="50"/>
      <c r="E71" s="49"/>
      <c r="F71" s="49"/>
      <c r="G71" s="49"/>
      <c r="H71" s="49">
        <f>I71+M71</f>
        <v>0</v>
      </c>
      <c r="I71" s="49">
        <f>J71+K71+L71</f>
        <v>0</v>
      </c>
      <c r="J71" s="51"/>
      <c r="K71" s="51"/>
      <c r="L71" s="51"/>
      <c r="M71" s="49">
        <f>N71+O71+P71+Q71</f>
        <v>0</v>
      </c>
      <c r="N71" s="51"/>
      <c r="O71" s="51"/>
      <c r="P71" s="51"/>
      <c r="Q71" s="51"/>
    </row>
    <row r="72" spans="1:17" ht="11.25">
      <c r="A72" s="192"/>
      <c r="B72" s="38" t="s">
        <v>55</v>
      </c>
      <c r="C72" s="50"/>
      <c r="D72" s="50"/>
      <c r="E72" s="49"/>
      <c r="F72" s="49"/>
      <c r="G72" s="49"/>
      <c r="H72" s="49">
        <f>I72+M72</f>
        <v>0</v>
      </c>
      <c r="I72" s="49">
        <f>J72+K72+L72</f>
        <v>0</v>
      </c>
      <c r="J72" s="51"/>
      <c r="K72" s="51"/>
      <c r="L72" s="51"/>
      <c r="M72" s="49">
        <f>N72+O72+P72+Q72</f>
        <v>0</v>
      </c>
      <c r="N72" s="51"/>
      <c r="O72" s="51"/>
      <c r="P72" s="51"/>
      <c r="Q72" s="51"/>
    </row>
    <row r="73" spans="1:17" ht="11.25">
      <c r="A73" s="192"/>
      <c r="B73" s="38" t="s">
        <v>56</v>
      </c>
      <c r="C73" s="50"/>
      <c r="D73" s="50"/>
      <c r="E73" s="49"/>
      <c r="F73" s="49"/>
      <c r="G73" s="49"/>
      <c r="H73" s="49">
        <f>I73+M73</f>
        <v>0</v>
      </c>
      <c r="I73" s="49">
        <f>J73+K73+L73</f>
        <v>0</v>
      </c>
      <c r="J73" s="51"/>
      <c r="K73" s="51"/>
      <c r="L73" s="51"/>
      <c r="M73" s="49">
        <f>N73+O73+P73+Q73</f>
        <v>0</v>
      </c>
      <c r="N73" s="51"/>
      <c r="O73" s="51"/>
      <c r="P73" s="51"/>
      <c r="Q73" s="51"/>
    </row>
    <row r="74" spans="1:17" ht="12.75">
      <c r="A74" s="192" t="s">
        <v>174</v>
      </c>
      <c r="B74" s="38" t="s">
        <v>37</v>
      </c>
      <c r="C74" s="39" t="s">
        <v>61</v>
      </c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1"/>
    </row>
    <row r="75" spans="1:17" ht="12.75">
      <c r="A75" s="192"/>
      <c r="B75" s="38" t="s">
        <v>39</v>
      </c>
      <c r="C75" s="42" t="s">
        <v>40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4"/>
    </row>
    <row r="76" spans="1:17" ht="12.75">
      <c r="A76" s="192"/>
      <c r="B76" s="38" t="s">
        <v>41</v>
      </c>
      <c r="C76" s="42" t="s">
        <v>65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4"/>
    </row>
    <row r="77" spans="1:17" ht="12.75">
      <c r="A77" s="192"/>
      <c r="B77" s="38" t="s">
        <v>43</v>
      </c>
      <c r="C77" s="45" t="s">
        <v>197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7"/>
    </row>
    <row r="78" spans="1:17" ht="11.25">
      <c r="A78" s="192"/>
      <c r="B78" s="38" t="s">
        <v>45</v>
      </c>
      <c r="C78" s="48"/>
      <c r="D78" s="48" t="s">
        <v>67</v>
      </c>
      <c r="E78" s="49">
        <f>F78+G78</f>
        <v>1126444</v>
      </c>
      <c r="F78" s="49">
        <f>I78</f>
        <v>281618</v>
      </c>
      <c r="G78" s="49">
        <f>M78</f>
        <v>844826</v>
      </c>
      <c r="H78" s="49">
        <f>I78+M78</f>
        <v>1126444</v>
      </c>
      <c r="I78" s="49">
        <f aca="true" t="shared" si="0" ref="I78:Q78">SUM(I79:I82)</f>
        <v>281618</v>
      </c>
      <c r="J78" s="49">
        <f t="shared" si="0"/>
        <v>0</v>
      </c>
      <c r="K78" s="49">
        <f t="shared" si="0"/>
        <v>0</v>
      </c>
      <c r="L78" s="49">
        <f t="shared" si="0"/>
        <v>281618</v>
      </c>
      <c r="M78" s="49">
        <f t="shared" si="0"/>
        <v>844826</v>
      </c>
      <c r="N78" s="49">
        <f t="shared" si="0"/>
        <v>844826</v>
      </c>
      <c r="O78" s="49">
        <f t="shared" si="0"/>
        <v>0</v>
      </c>
      <c r="P78" s="49">
        <f t="shared" si="0"/>
        <v>0</v>
      </c>
      <c r="Q78" s="49">
        <f t="shared" si="0"/>
        <v>0</v>
      </c>
    </row>
    <row r="79" spans="1:17" ht="11.25">
      <c r="A79" s="192"/>
      <c r="B79" s="38" t="s">
        <v>47</v>
      </c>
      <c r="C79" s="50"/>
      <c r="D79" s="50"/>
      <c r="E79" s="49"/>
      <c r="F79" s="49"/>
      <c r="G79" s="49"/>
      <c r="H79" s="49">
        <f>I79+M79</f>
        <v>40000</v>
      </c>
      <c r="I79" s="49">
        <f>J79+K79+L79</f>
        <v>40000</v>
      </c>
      <c r="J79" s="51"/>
      <c r="K79" s="51">
        <v>0</v>
      </c>
      <c r="L79" s="51">
        <v>40000</v>
      </c>
      <c r="M79" s="49">
        <f>N79+O79+P79+Q79</f>
        <v>0</v>
      </c>
      <c r="N79" s="51">
        <v>0</v>
      </c>
      <c r="O79" s="51"/>
      <c r="P79" s="51"/>
      <c r="Q79" s="51"/>
    </row>
    <row r="80" spans="1:17" ht="11.25">
      <c r="A80" s="192"/>
      <c r="B80" s="38" t="s">
        <v>48</v>
      </c>
      <c r="C80" s="50"/>
      <c r="D80" s="50"/>
      <c r="E80" s="49"/>
      <c r="F80" s="49"/>
      <c r="G80" s="49"/>
      <c r="H80" s="49">
        <f>I80+M80</f>
        <v>586444</v>
      </c>
      <c r="I80" s="49">
        <f>J80+K80+L80</f>
        <v>141618</v>
      </c>
      <c r="J80" s="51"/>
      <c r="K80" s="51"/>
      <c r="L80" s="51">
        <v>141618</v>
      </c>
      <c r="M80" s="49">
        <f>N80+O80+P80+Q80</f>
        <v>444826</v>
      </c>
      <c r="N80" s="51">
        <v>444826</v>
      </c>
      <c r="O80" s="51"/>
      <c r="P80" s="51"/>
      <c r="Q80" s="51"/>
    </row>
    <row r="81" spans="1:17" ht="11.25">
      <c r="A81" s="192"/>
      <c r="B81" s="38" t="s">
        <v>55</v>
      </c>
      <c r="C81" s="50"/>
      <c r="D81" s="50"/>
      <c r="E81" s="49"/>
      <c r="F81" s="49"/>
      <c r="G81" s="49"/>
      <c r="H81" s="49">
        <f>I81+M81</f>
        <v>500000</v>
      </c>
      <c r="I81" s="49">
        <f>J81+K81+L81</f>
        <v>100000</v>
      </c>
      <c r="J81" s="51"/>
      <c r="K81" s="51"/>
      <c r="L81" s="51">
        <v>100000</v>
      </c>
      <c r="M81" s="49">
        <f>N81+O81+P81+Q81</f>
        <v>400000</v>
      </c>
      <c r="N81" s="51">
        <v>400000</v>
      </c>
      <c r="O81" s="51"/>
      <c r="P81" s="51"/>
      <c r="Q81" s="51"/>
    </row>
    <row r="82" spans="1:17" ht="11.25">
      <c r="A82" s="192"/>
      <c r="B82" s="38" t="s">
        <v>56</v>
      </c>
      <c r="C82" s="50"/>
      <c r="D82" s="50"/>
      <c r="E82" s="49"/>
      <c r="F82" s="49"/>
      <c r="G82" s="49"/>
      <c r="H82" s="49">
        <f>I82+M82</f>
        <v>0</v>
      </c>
      <c r="I82" s="49">
        <f>J82+K82+L82</f>
        <v>0</v>
      </c>
      <c r="J82" s="51"/>
      <c r="K82" s="51"/>
      <c r="L82" s="51"/>
      <c r="M82" s="49">
        <f>N82+O82+P82+Q82</f>
        <v>0</v>
      </c>
      <c r="N82" s="51"/>
      <c r="O82" s="51"/>
      <c r="P82" s="51"/>
      <c r="Q82" s="51"/>
    </row>
    <row r="83" spans="1:17" ht="12.75">
      <c r="A83" s="192" t="s">
        <v>175</v>
      </c>
      <c r="B83" s="38" t="s">
        <v>37</v>
      </c>
      <c r="C83" s="39" t="s">
        <v>61</v>
      </c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1"/>
    </row>
    <row r="84" spans="1:17" ht="12.75">
      <c r="A84" s="192"/>
      <c r="B84" s="38" t="s">
        <v>39</v>
      </c>
      <c r="C84" s="42" t="s">
        <v>68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4"/>
    </row>
    <row r="85" spans="1:17" ht="12.75">
      <c r="A85" s="192"/>
      <c r="B85" s="38" t="s">
        <v>41</v>
      </c>
      <c r="C85" s="42" t="s">
        <v>69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4"/>
    </row>
    <row r="86" spans="1:17" ht="12.75">
      <c r="A86" s="192"/>
      <c r="B86" s="38" t="s">
        <v>43</v>
      </c>
      <c r="C86" s="45" t="s">
        <v>70</v>
      </c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7"/>
    </row>
    <row r="87" spans="1:17" ht="11.25">
      <c r="A87" s="192"/>
      <c r="B87" s="38" t="s">
        <v>45</v>
      </c>
      <c r="C87" s="48"/>
      <c r="D87" s="48" t="s">
        <v>71</v>
      </c>
      <c r="E87" s="49">
        <f>F87+G87</f>
        <v>1892000</v>
      </c>
      <c r="F87" s="49">
        <f>I87</f>
        <v>260000</v>
      </c>
      <c r="G87" s="49">
        <f>M87</f>
        <v>1632000</v>
      </c>
      <c r="H87" s="49">
        <f>I87+M87</f>
        <v>1892000</v>
      </c>
      <c r="I87" s="49">
        <f>J87+K87+L87</f>
        <v>260000</v>
      </c>
      <c r="J87" s="49"/>
      <c r="K87" s="49"/>
      <c r="L87" s="49">
        <f>SUM(L88:L91)</f>
        <v>260000</v>
      </c>
      <c r="M87" s="49">
        <f>N87+O87+P87+Q87</f>
        <v>1632000</v>
      </c>
      <c r="N87" s="49">
        <f>SUM(N88:N91)</f>
        <v>1632000</v>
      </c>
      <c r="O87" s="49"/>
      <c r="P87" s="49"/>
      <c r="Q87" s="49"/>
    </row>
    <row r="88" spans="1:17" ht="11.25">
      <c r="A88" s="192"/>
      <c r="B88" s="38" t="s">
        <v>47</v>
      </c>
      <c r="C88" s="50"/>
      <c r="D88" s="50"/>
      <c r="E88" s="49"/>
      <c r="F88" s="49"/>
      <c r="G88" s="49"/>
      <c r="H88" s="49">
        <f>I88+M88</f>
        <v>22000</v>
      </c>
      <c r="I88" s="49">
        <f>J88+K88+L88</f>
        <v>22000</v>
      </c>
      <c r="J88" s="51"/>
      <c r="K88" s="51"/>
      <c r="L88" s="51">
        <v>22000</v>
      </c>
      <c r="M88" s="49">
        <f>N88+O88+P88+Q88</f>
        <v>0</v>
      </c>
      <c r="N88" s="51"/>
      <c r="O88" s="51"/>
      <c r="P88" s="51"/>
      <c r="Q88" s="51"/>
    </row>
    <row r="89" spans="1:17" ht="11.25">
      <c r="A89" s="192"/>
      <c r="B89" s="38" t="s">
        <v>48</v>
      </c>
      <c r="C89" s="50"/>
      <c r="D89" s="50"/>
      <c r="E89" s="49"/>
      <c r="F89" s="49"/>
      <c r="G89" s="49"/>
      <c r="H89" s="49">
        <f>I89+M89</f>
        <v>1870000</v>
      </c>
      <c r="I89" s="49">
        <f>J89+K89+L89</f>
        <v>238000</v>
      </c>
      <c r="J89" s="51"/>
      <c r="K89" s="51"/>
      <c r="L89" s="51">
        <v>238000</v>
      </c>
      <c r="M89" s="49">
        <f>N89+O89+P89+Q89</f>
        <v>1632000</v>
      </c>
      <c r="N89" s="51">
        <v>1632000</v>
      </c>
      <c r="O89" s="51"/>
      <c r="P89" s="51"/>
      <c r="Q89" s="51"/>
    </row>
    <row r="90" spans="1:17" ht="11.25">
      <c r="A90" s="192"/>
      <c r="B90" s="38" t="s">
        <v>55</v>
      </c>
      <c r="C90" s="50"/>
      <c r="D90" s="50"/>
      <c r="E90" s="49"/>
      <c r="F90" s="49"/>
      <c r="G90" s="49"/>
      <c r="H90" s="49">
        <f>I90+M90</f>
        <v>0</v>
      </c>
      <c r="I90" s="49">
        <f>J90+K90+L90</f>
        <v>0</v>
      </c>
      <c r="J90" s="51"/>
      <c r="K90" s="51"/>
      <c r="L90" s="51"/>
      <c r="M90" s="49">
        <f>N90+O90+P90+Q90</f>
        <v>0</v>
      </c>
      <c r="N90" s="51"/>
      <c r="O90" s="51"/>
      <c r="P90" s="51"/>
      <c r="Q90" s="51"/>
    </row>
    <row r="91" spans="1:17" ht="11.25">
      <c r="A91" s="192"/>
      <c r="B91" s="38" t="s">
        <v>56</v>
      </c>
      <c r="C91" s="50"/>
      <c r="D91" s="50"/>
      <c r="E91" s="49"/>
      <c r="F91" s="49"/>
      <c r="G91" s="49"/>
      <c r="H91" s="49">
        <f>I91+M91</f>
        <v>0</v>
      </c>
      <c r="I91" s="49">
        <f>J91+K91+L91</f>
        <v>0</v>
      </c>
      <c r="J91" s="51"/>
      <c r="K91" s="51"/>
      <c r="L91" s="51"/>
      <c r="M91" s="49">
        <f>N91+O91+P91+Q91</f>
        <v>0</v>
      </c>
      <c r="N91" s="51"/>
      <c r="O91" s="51"/>
      <c r="P91" s="51"/>
      <c r="Q91" s="51"/>
    </row>
    <row r="92" spans="1:17" s="2" customFormat="1" ht="15" customHeight="1">
      <c r="A92" s="193" t="s">
        <v>72</v>
      </c>
      <c r="B92" s="193"/>
      <c r="C92" s="196" t="s">
        <v>35</v>
      </c>
      <c r="D92" s="197"/>
      <c r="E92" s="115">
        <f>SUM(E87,E69,E60,E51,E42,E33,E24,E15)</f>
        <v>40387622</v>
      </c>
      <c r="F92" s="115">
        <f>SUM(F87,F69,F60,F51,F42,F33,F24,F15)</f>
        <v>9156932</v>
      </c>
      <c r="G92" s="115">
        <f>SUM(G87,G69,G60,G51,G42,G33,G24,G15)</f>
        <v>29588734</v>
      </c>
      <c r="H92" s="115">
        <f>SUM(H87,H69,H60,H51,H42,H33,H24,H15)</f>
        <v>38745666</v>
      </c>
      <c r="I92" s="115">
        <f>SUM(I87,I69,I60,I51,I42,I33,I24,I15)</f>
        <v>9156932</v>
      </c>
      <c r="J92" s="115"/>
      <c r="K92" s="115">
        <f>SUM(K87,K69,K60,K51,K42,K33,K24,K15)</f>
        <v>3698924</v>
      </c>
      <c r="L92" s="115">
        <f>SUM(L87,L69,L60,L51,L42,L33,L24,L15)</f>
        <v>5458008</v>
      </c>
      <c r="M92" s="115">
        <f>SUM(M87,M69,M60,M51,M42,M33,M24,M15)</f>
        <v>29588734</v>
      </c>
      <c r="N92" s="115">
        <f>SUM(N87,N69,N60,N51,N42,N33,N24,N15)</f>
        <v>29588734</v>
      </c>
      <c r="O92" s="115"/>
      <c r="P92" s="115"/>
      <c r="Q92" s="115"/>
    </row>
    <row r="93" spans="1:17" ht="11.2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</row>
    <row r="94" spans="1:17" ht="11.25">
      <c r="A94" s="191" t="s">
        <v>73</v>
      </c>
      <c r="B94" s="191"/>
      <c r="C94" s="191"/>
      <c r="D94" s="191"/>
      <c r="E94" s="191"/>
      <c r="F94" s="191"/>
      <c r="G94" s="191"/>
      <c r="H94" s="191"/>
      <c r="I94" s="191"/>
      <c r="J94" s="191"/>
      <c r="K94" s="32"/>
      <c r="L94" s="32"/>
      <c r="M94" s="32"/>
      <c r="N94" s="32"/>
      <c r="O94" s="32"/>
      <c r="P94" s="32"/>
      <c r="Q94" s="32"/>
    </row>
    <row r="95" spans="1:17" ht="11.25">
      <c r="A95" s="52" t="s">
        <v>74</v>
      </c>
      <c r="B95" s="52"/>
      <c r="C95" s="52"/>
      <c r="D95" s="52"/>
      <c r="E95" s="52"/>
      <c r="F95" s="52"/>
      <c r="G95" s="52"/>
      <c r="H95" s="52"/>
      <c r="I95" s="52"/>
      <c r="J95" s="52"/>
      <c r="K95" s="32"/>
      <c r="L95" s="32"/>
      <c r="M95" s="32"/>
      <c r="N95" s="32"/>
      <c r="O95" s="32"/>
      <c r="P95" s="32"/>
      <c r="Q95" s="32"/>
    </row>
    <row r="96" spans="1:5" ht="11.25">
      <c r="A96" s="3"/>
      <c r="B96" s="3"/>
      <c r="C96" s="3"/>
      <c r="D96" s="3"/>
      <c r="E96" s="3"/>
    </row>
  </sheetData>
  <sheetProtection/>
  <mergeCells count="32">
    <mergeCell ref="C3:C8"/>
    <mergeCell ref="D3:D8"/>
    <mergeCell ref="A29:A37"/>
    <mergeCell ref="A38:A46"/>
    <mergeCell ref="C10:D10"/>
    <mergeCell ref="A3:A8"/>
    <mergeCell ref="H5:H8"/>
    <mergeCell ref="N7:Q7"/>
    <mergeCell ref="I6:L6"/>
    <mergeCell ref="M7:M8"/>
    <mergeCell ref="I5:Q5"/>
    <mergeCell ref="M6:Q6"/>
    <mergeCell ref="J7:L7"/>
    <mergeCell ref="I7:I8"/>
    <mergeCell ref="H3:Q3"/>
    <mergeCell ref="A1:Q1"/>
    <mergeCell ref="C92:D92"/>
    <mergeCell ref="H4:Q4"/>
    <mergeCell ref="F3:G3"/>
    <mergeCell ref="E3:E8"/>
    <mergeCell ref="F4:F8"/>
    <mergeCell ref="A83:A91"/>
    <mergeCell ref="B3:B8"/>
    <mergeCell ref="G4:G8"/>
    <mergeCell ref="A94:J94"/>
    <mergeCell ref="A11:A19"/>
    <mergeCell ref="A20:A28"/>
    <mergeCell ref="A92:B92"/>
    <mergeCell ref="A56:A64"/>
    <mergeCell ref="A65:A73"/>
    <mergeCell ref="A47:A55"/>
    <mergeCell ref="A74:A82"/>
  </mergeCells>
  <printOptions horizontalCentered="1"/>
  <pageMargins left="0.3937007874015748" right="0.3937007874015748" top="0.7480314960629921" bottom="0.5905511811023623" header="0.1968503937007874" footer="0.5118110236220472"/>
  <pageSetup fitToHeight="2" horizontalDpi="300" verticalDpi="300" orientation="landscape" paperSize="9" scale="84" r:id="rId1"/>
  <headerFooter alignWithMargins="0">
    <oddHeader>&amp;LZał. Nr 3
do Uchwały Nr XVI/120/2008
Rady Gminy Jedlnia Letnisko
z dnia 12.03.2008r.&amp;R&amp;"Times New Roman,Normalny"&amp;9Załącznik nr 4
do Uchwały Nr XIV/105/2007
Rady Gminy Jedlnia Letnisko
z dnia 18.12. 2007 roku</oddHeader>
    <oddFooter>&amp;CStrona &amp;P z &amp;N</oddFooter>
  </headerFooter>
  <rowBreaks count="1" manualBreakCount="1">
    <brk id="4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cp:lastPrinted>2008-03-13T08:03:55Z</cp:lastPrinted>
  <dcterms:created xsi:type="dcterms:W3CDTF">2007-05-08T06:25:29Z</dcterms:created>
  <dcterms:modified xsi:type="dcterms:W3CDTF">2008-03-17T15:16:26Z</dcterms:modified>
  <cp:category/>
  <cp:version/>
  <cp:contentType/>
  <cp:contentStatus/>
</cp:coreProperties>
</file>