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>
    <definedName name="_xlnm.Print_Area" localSheetId="0">'Arkusz1'!$A$1:$L$52</definedName>
  </definedNames>
  <calcPr fullCalcOnLoad="1"/>
</workbook>
</file>

<file path=xl/sharedStrings.xml><?xml version="1.0" encoding="utf-8"?>
<sst xmlns="http://schemas.openxmlformats.org/spreadsheetml/2006/main" count="73" uniqueCount="64">
  <si>
    <t>Dział rozdział</t>
  </si>
  <si>
    <t>Nazwa inwestycji</t>
  </si>
  <si>
    <t>Okres realizacji zadania</t>
  </si>
  <si>
    <t>Łączne nakłady inwestycyjne</t>
  </si>
  <si>
    <t xml:space="preserve">Poniesione nakłady inwestycyjne do dnia 31.12. 2005r. </t>
  </si>
  <si>
    <t>Plan wydatków na 2006 r.</t>
  </si>
  <si>
    <t>Źródła finansowania</t>
  </si>
  <si>
    <t>Rok 2008</t>
  </si>
  <si>
    <t>Ogółem</t>
  </si>
  <si>
    <t>Gmina</t>
  </si>
  <si>
    <t xml:space="preserve">Kredyt bankowy </t>
  </si>
  <si>
    <t>Dotacja</t>
  </si>
  <si>
    <t>Projekt kanalizacji w Jedlnia Letn. strona południowa, realizacja IV etapu budowy</t>
  </si>
  <si>
    <t>2005-2007</t>
  </si>
  <si>
    <t>-</t>
  </si>
  <si>
    <t>Wodociąg Myśliszewice</t>
  </si>
  <si>
    <t>2004 - 2006</t>
  </si>
  <si>
    <t>Projekt i budowa wodociągu Gzowice Kolonia</t>
  </si>
  <si>
    <t>2005-2006</t>
  </si>
  <si>
    <t>Budowa  wodociągu w Cudnowie</t>
  </si>
  <si>
    <t>Projekt wodociągu we Wrzosowie</t>
  </si>
  <si>
    <t>2006-2007</t>
  </si>
  <si>
    <t>Projekt kanalizacji w Sadkowie</t>
  </si>
  <si>
    <t xml:space="preserve"> Budowa wodociąg w Jedlni Letnisko ul. Piaskowa </t>
  </si>
  <si>
    <t>Budowa wodociąg w Lasowicach</t>
  </si>
  <si>
    <t>Dostarczanie wody</t>
  </si>
  <si>
    <t>Drogi publiczne wojewódzkie</t>
  </si>
  <si>
    <t>2005-2008</t>
  </si>
  <si>
    <t>Przebudowa drogi nr 699 -  8,58 km</t>
  </si>
  <si>
    <t>Drogi publiczne gminne</t>
  </si>
  <si>
    <t>Urzędy gmin (miast  i miast na prawach powiatu)</t>
  </si>
  <si>
    <t>Szkoły podstawowe</t>
  </si>
  <si>
    <t>2004 – 2006</t>
  </si>
  <si>
    <t>Gimnazja</t>
  </si>
  <si>
    <t>Modernizacja kotłowni z węglowej na gazowa wraz z termorenowacja budynku ZSO w Myśliszewicach</t>
  </si>
  <si>
    <t>Projekt kompleksu kulturalno- oświatowego PG Jedlnia</t>
  </si>
  <si>
    <t>Budowa ogrodzenia boiska ZSO Myśliszewice</t>
  </si>
  <si>
    <t>Projekt rozbudowy ZSO Myśliszewice</t>
  </si>
  <si>
    <t>Gospodarka odpadami</t>
  </si>
  <si>
    <t xml:space="preserve"> </t>
  </si>
  <si>
    <t>Zamknięcie składowiska odpadów</t>
  </si>
  <si>
    <t>2006-2008</t>
  </si>
  <si>
    <t>Oświetlenie ulic, placów i dróg</t>
  </si>
  <si>
    <t>Budowa  oświetlenia dróg</t>
  </si>
  <si>
    <t xml:space="preserve">Modernizacja oświetlenia </t>
  </si>
  <si>
    <t xml:space="preserve">RAZEM  WYDATKI NA INWESTYCJE I ZAKUPY  INWESTYCYJNE </t>
  </si>
  <si>
    <t>z tego:</t>
  </si>
  <si>
    <t>WYDATKI NA INWESTYCJE</t>
  </si>
  <si>
    <t>WYDATKI NA ZAKUPY INWESTYCYJNE</t>
  </si>
  <si>
    <t xml:space="preserve">Infrastruktura wodociągowa
i sanitacyjna wsi </t>
  </si>
  <si>
    <t>Projekt kanalizacji w Groszowicach
i Lasowicach</t>
  </si>
  <si>
    <t>Modernizacja Stacji Uzdatniania Wody- dokum.hydrogeologiczna
studni Nr 3</t>
  </si>
  <si>
    <t>Modernizacja i utwardzanie dróg</t>
  </si>
  <si>
    <t>Zakup kserokopiarki
i zestawów  komp.</t>
  </si>
  <si>
    <t>Budowa PSP w  Natolinie z salą gimnastyczną, zagospodarowanie
i ogrodzenie terenu,
wyburzenie starej szkoły</t>
  </si>
  <si>
    <r>
      <t>w tym</t>
    </r>
    <r>
      <rPr>
        <sz val="10"/>
        <color indexed="8"/>
        <rFont val="Times New Roman"/>
        <family val="1"/>
      </rPr>
      <t xml:space="preserve"> sala gimnastyczna
z zapleczem i łącznikiem</t>
    </r>
  </si>
  <si>
    <t>Modernizacja kotłowni z węglowej na olejową z  termorenowacją budynku PSP w Słupicy</t>
  </si>
  <si>
    <t>Źródła finansowania rok 2007</t>
  </si>
  <si>
    <t>010</t>
  </si>
  <si>
    <t>01010</t>
  </si>
  <si>
    <t>Pożyczki
WFOŚ
i GW</t>
  </si>
  <si>
    <r>
      <t xml:space="preserve">Załącznik Nr 5
</t>
    </r>
    <r>
      <rPr>
        <sz val="11"/>
        <color indexed="8"/>
        <rFont val="Times New Roman"/>
        <family val="1"/>
      </rPr>
      <t>do Uchwały Nr XXXVIII/276/2005
Rady Gminy Jedlnia Letnisko
z dnia 16 grudnia 2005r</t>
    </r>
  </si>
  <si>
    <t>PLAN  WYDATKÓW GMINY JEDLNIA LETNISKO
NA ZADANIA INWESTYCYJNE
I ZAKUPY INWESTYCYJNE
NA ROK 2006 i lata następne</t>
  </si>
  <si>
    <t>Załącznik Nr 2
do Uchwały NR XLVIII/329/2006
Rady Gminy Jedlnia Letnisko
z dnia 29 września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</si>
</sst>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sz val="12"/>
      <color indexed="8"/>
      <name val="Thorndal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horndale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2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0"/>
    </font>
    <font>
      <sz val="14"/>
      <name val="Arial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quotePrefix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workbookViewId="0" topLeftCell="A1">
      <selection activeCell="L12" sqref="L12"/>
    </sheetView>
  </sheetViews>
  <sheetFormatPr defaultColWidth="9.140625" defaultRowHeight="12.75"/>
  <cols>
    <col min="1" max="1" width="9.28125" style="0" bestFit="1" customWidth="1"/>
    <col min="2" max="2" width="31.8515625" style="0" customWidth="1"/>
    <col min="3" max="3" width="13.8515625" style="0" customWidth="1"/>
    <col min="4" max="4" width="13.28125" style="0" customWidth="1"/>
    <col min="5" max="5" width="13.00390625" style="0" customWidth="1"/>
    <col min="6" max="6" width="12.140625" style="0" customWidth="1"/>
    <col min="7" max="7" width="12.7109375" style="0" bestFit="1" customWidth="1"/>
    <col min="8" max="8" width="11.28125" style="0" bestFit="1" customWidth="1"/>
    <col min="9" max="9" width="12.7109375" style="0" bestFit="1" customWidth="1"/>
    <col min="10" max="10" width="11.28125" style="0" bestFit="1" customWidth="1"/>
    <col min="11" max="11" width="12.421875" style="0" customWidth="1"/>
    <col min="12" max="12" width="11.140625" style="0" bestFit="1" customWidth="1"/>
  </cols>
  <sheetData>
    <row r="1" spans="8:11" ht="69" customHeight="1">
      <c r="H1" s="32" t="s">
        <v>63</v>
      </c>
      <c r="I1" s="33"/>
      <c r="J1" s="33"/>
      <c r="K1" s="33"/>
    </row>
    <row r="2" spans="3:11" ht="60" customHeight="1">
      <c r="C2" s="1"/>
      <c r="H2" s="11"/>
      <c r="I2" s="34" t="s">
        <v>61</v>
      </c>
      <c r="J2" s="35"/>
      <c r="K2" s="35"/>
    </row>
    <row r="3" spans="1:12" ht="90" customHeight="1">
      <c r="A3" s="36" t="s">
        <v>62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4" ht="63.7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38" t="s">
        <v>6</v>
      </c>
      <c r="H5" s="38"/>
      <c r="I5" s="38"/>
      <c r="J5" s="38"/>
      <c r="K5" s="12" t="s">
        <v>57</v>
      </c>
      <c r="L5" s="12" t="s">
        <v>7</v>
      </c>
      <c r="M5" s="6"/>
      <c r="N5" s="3"/>
    </row>
    <row r="6" spans="1:14" ht="38.25">
      <c r="A6" s="12"/>
      <c r="B6" s="12"/>
      <c r="C6" s="12"/>
      <c r="D6" s="12"/>
      <c r="E6" s="12"/>
      <c r="F6" s="12" t="s">
        <v>8</v>
      </c>
      <c r="G6" s="12" t="s">
        <v>9</v>
      </c>
      <c r="H6" s="12" t="s">
        <v>60</v>
      </c>
      <c r="I6" s="12" t="s">
        <v>10</v>
      </c>
      <c r="J6" s="12" t="s">
        <v>11</v>
      </c>
      <c r="K6" s="12" t="s">
        <v>9</v>
      </c>
      <c r="L6" s="12" t="s">
        <v>9</v>
      </c>
      <c r="M6" s="7"/>
      <c r="N6" s="8"/>
    </row>
    <row r="7" spans="1:14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7"/>
      <c r="N7" s="8"/>
    </row>
    <row r="8" spans="1:14" ht="12.75">
      <c r="A8" s="14" t="s">
        <v>58</v>
      </c>
      <c r="B8" s="15"/>
      <c r="C8" s="13"/>
      <c r="D8" s="15"/>
      <c r="E8" s="15"/>
      <c r="F8" s="15"/>
      <c r="G8" s="15"/>
      <c r="H8" s="15"/>
      <c r="I8" s="15"/>
      <c r="J8" s="15"/>
      <c r="K8" s="15"/>
      <c r="L8" s="15"/>
      <c r="M8" s="7"/>
      <c r="N8" s="6"/>
    </row>
    <row r="9" spans="1:14" ht="25.5">
      <c r="A9" s="16" t="s">
        <v>59</v>
      </c>
      <c r="B9" s="17" t="s">
        <v>49</v>
      </c>
      <c r="C9" s="18"/>
      <c r="D9" s="26">
        <f>SUBTOTAL(9,D10:D18)</f>
        <v>3211100</v>
      </c>
      <c r="E9" s="26">
        <f>SUBTOTAL(9,E10:E18)</f>
        <v>28471</v>
      </c>
      <c r="F9" s="26">
        <f aca="true" t="shared" si="0" ref="F9:L9">SUBTOTAL(9,F10:F18)</f>
        <v>1521429</v>
      </c>
      <c r="G9" s="26">
        <f t="shared" si="0"/>
        <v>663363</v>
      </c>
      <c r="H9" s="26">
        <f t="shared" si="0"/>
        <v>410612</v>
      </c>
      <c r="I9" s="26">
        <f t="shared" si="0"/>
        <v>0</v>
      </c>
      <c r="J9" s="26">
        <f t="shared" si="0"/>
        <v>447454</v>
      </c>
      <c r="K9" s="26">
        <f t="shared" si="0"/>
        <v>1661200</v>
      </c>
      <c r="L9" s="26">
        <f t="shared" si="0"/>
        <v>0</v>
      </c>
      <c r="M9" s="7"/>
      <c r="N9" s="9"/>
    </row>
    <row r="10" spans="1:14" ht="38.25">
      <c r="A10" s="13"/>
      <c r="B10" s="15" t="s">
        <v>12</v>
      </c>
      <c r="C10" s="13" t="s">
        <v>13</v>
      </c>
      <c r="D10" s="27">
        <f>SUM(F10,K10,L10,E10)</f>
        <v>1647000</v>
      </c>
      <c r="E10" s="27" t="s">
        <v>14</v>
      </c>
      <c r="F10" s="27">
        <f>SUM(G10:J10)</f>
        <v>147000</v>
      </c>
      <c r="G10" s="27">
        <v>147000</v>
      </c>
      <c r="H10" s="27" t="s">
        <v>14</v>
      </c>
      <c r="I10" s="27"/>
      <c r="J10" s="27"/>
      <c r="K10" s="27">
        <v>1500000</v>
      </c>
      <c r="L10" s="27"/>
      <c r="M10" s="7"/>
      <c r="N10" s="4"/>
    </row>
    <row r="11" spans="1:14" ht="15.75">
      <c r="A11" s="13"/>
      <c r="B11" s="15" t="s">
        <v>15</v>
      </c>
      <c r="C11" s="13" t="s">
        <v>16</v>
      </c>
      <c r="D11" s="27">
        <f aca="true" t="shared" si="1" ref="D11:D18">SUM(F11,K11,L11,E11)</f>
        <v>627074</v>
      </c>
      <c r="E11" s="27">
        <v>22151</v>
      </c>
      <c r="F11" s="27">
        <f aca="true" t="shared" si="2" ref="F11:F18">SUM(G11:J11)</f>
        <v>604923</v>
      </c>
      <c r="G11" s="27">
        <v>194311</v>
      </c>
      <c r="H11" s="27">
        <v>410612</v>
      </c>
      <c r="I11" s="27"/>
      <c r="J11" s="27"/>
      <c r="K11" s="27"/>
      <c r="L11" s="27"/>
      <c r="M11" s="7"/>
      <c r="N11" s="4"/>
    </row>
    <row r="12" spans="1:14" ht="25.5">
      <c r="A12" s="13"/>
      <c r="B12" s="15" t="s">
        <v>17</v>
      </c>
      <c r="C12" s="13" t="s">
        <v>18</v>
      </c>
      <c r="D12" s="27">
        <f t="shared" si="1"/>
        <v>236154</v>
      </c>
      <c r="E12" s="27">
        <v>6320</v>
      </c>
      <c r="F12" s="27">
        <f t="shared" si="2"/>
        <v>229834</v>
      </c>
      <c r="G12" s="27">
        <v>32380</v>
      </c>
      <c r="H12" s="27"/>
      <c r="I12" s="27"/>
      <c r="J12" s="27">
        <v>197454</v>
      </c>
      <c r="K12" s="27"/>
      <c r="L12" s="27"/>
      <c r="M12" s="7"/>
      <c r="N12" s="4"/>
    </row>
    <row r="13" spans="1:14" ht="15.75">
      <c r="A13" s="13"/>
      <c r="B13" s="15" t="s">
        <v>19</v>
      </c>
      <c r="C13" s="13">
        <v>2006</v>
      </c>
      <c r="D13" s="27">
        <f t="shared" si="1"/>
        <v>334000</v>
      </c>
      <c r="E13" s="27"/>
      <c r="F13" s="27">
        <f t="shared" si="2"/>
        <v>334000</v>
      </c>
      <c r="G13" s="27">
        <v>84000</v>
      </c>
      <c r="H13" s="27"/>
      <c r="I13" s="27"/>
      <c r="J13" s="27">
        <v>250000</v>
      </c>
      <c r="K13" s="27"/>
      <c r="L13" s="27"/>
      <c r="M13" s="7"/>
      <c r="N13" s="4"/>
    </row>
    <row r="14" spans="1:14" ht="15.75">
      <c r="A14" s="13"/>
      <c r="B14" s="15" t="s">
        <v>20</v>
      </c>
      <c r="C14" s="13" t="s">
        <v>21</v>
      </c>
      <c r="D14" s="27">
        <f t="shared" si="1"/>
        <v>67000</v>
      </c>
      <c r="E14" s="27"/>
      <c r="F14" s="27">
        <f t="shared" si="2"/>
        <v>0</v>
      </c>
      <c r="G14" s="27"/>
      <c r="H14" s="27"/>
      <c r="I14" s="27"/>
      <c r="J14" s="27"/>
      <c r="K14" s="27">
        <v>67000</v>
      </c>
      <c r="L14" s="27"/>
      <c r="M14" s="7"/>
      <c r="N14" s="4"/>
    </row>
    <row r="15" spans="1:14" ht="15.75">
      <c r="A15" s="13"/>
      <c r="B15" s="15" t="s">
        <v>22</v>
      </c>
      <c r="C15" s="13" t="s">
        <v>21</v>
      </c>
      <c r="D15" s="27">
        <f t="shared" si="1"/>
        <v>81100</v>
      </c>
      <c r="E15" s="27"/>
      <c r="F15" s="27">
        <f t="shared" si="2"/>
        <v>75000</v>
      </c>
      <c r="G15" s="27">
        <v>75000</v>
      </c>
      <c r="H15" s="27"/>
      <c r="I15" s="27"/>
      <c r="J15" s="27"/>
      <c r="K15" s="27">
        <v>6100</v>
      </c>
      <c r="L15" s="27"/>
      <c r="M15" s="7"/>
      <c r="N15" s="4"/>
    </row>
    <row r="16" spans="1:14" ht="25.5">
      <c r="A16" s="13"/>
      <c r="B16" s="15" t="s">
        <v>23</v>
      </c>
      <c r="C16" s="13">
        <v>2006</v>
      </c>
      <c r="D16" s="27">
        <f t="shared" si="1"/>
        <v>60000</v>
      </c>
      <c r="E16" s="27"/>
      <c r="F16" s="27">
        <f t="shared" si="2"/>
        <v>60000</v>
      </c>
      <c r="G16" s="27">
        <v>60000</v>
      </c>
      <c r="H16" s="27"/>
      <c r="I16" s="27"/>
      <c r="J16" s="27"/>
      <c r="K16" s="27"/>
      <c r="L16" s="27"/>
      <c r="M16" s="7"/>
      <c r="N16" s="4"/>
    </row>
    <row r="17" spans="1:14" ht="18" customHeight="1">
      <c r="A17" s="13"/>
      <c r="B17" s="15" t="s">
        <v>24</v>
      </c>
      <c r="C17" s="13">
        <v>2006</v>
      </c>
      <c r="D17" s="27">
        <f t="shared" si="1"/>
        <v>30000</v>
      </c>
      <c r="E17" s="27"/>
      <c r="F17" s="27">
        <f t="shared" si="2"/>
        <v>30000</v>
      </c>
      <c r="G17" s="27">
        <v>30000</v>
      </c>
      <c r="H17" s="27"/>
      <c r="I17" s="27"/>
      <c r="J17" s="27"/>
      <c r="K17" s="27"/>
      <c r="L17" s="27"/>
      <c r="M17" s="7"/>
      <c r="N17" s="4"/>
    </row>
    <row r="18" spans="1:14" ht="25.5">
      <c r="A18" s="13"/>
      <c r="B18" s="15" t="s">
        <v>50</v>
      </c>
      <c r="C18" s="13" t="s">
        <v>21</v>
      </c>
      <c r="D18" s="27">
        <f t="shared" si="1"/>
        <v>128772</v>
      </c>
      <c r="E18" s="27"/>
      <c r="F18" s="27">
        <f t="shared" si="2"/>
        <v>40672</v>
      </c>
      <c r="G18" s="27">
        <v>40672</v>
      </c>
      <c r="H18" s="27"/>
      <c r="I18" s="27"/>
      <c r="J18" s="27"/>
      <c r="K18" s="27">
        <v>88100</v>
      </c>
      <c r="L18" s="27"/>
      <c r="M18" s="7"/>
      <c r="N18" s="4"/>
    </row>
    <row r="19" spans="1:14" ht="15.75">
      <c r="A19" s="19">
        <f>SUBTOTAL(9,A7)</f>
        <v>1</v>
      </c>
      <c r="B19" s="19">
        <f aca="true" t="shared" si="3" ref="B19:L19">SUBTOTAL(9,B7)</f>
        <v>2</v>
      </c>
      <c r="C19" s="19">
        <f t="shared" si="3"/>
        <v>3</v>
      </c>
      <c r="D19" s="28">
        <f t="shared" si="3"/>
        <v>4</v>
      </c>
      <c r="E19" s="28">
        <f t="shared" si="3"/>
        <v>5</v>
      </c>
      <c r="F19" s="28">
        <f t="shared" si="3"/>
        <v>6</v>
      </c>
      <c r="G19" s="28">
        <f t="shared" si="3"/>
        <v>7</v>
      </c>
      <c r="H19" s="28">
        <f t="shared" si="3"/>
        <v>8</v>
      </c>
      <c r="I19" s="28">
        <f t="shared" si="3"/>
        <v>9</v>
      </c>
      <c r="J19" s="28">
        <f t="shared" si="3"/>
        <v>10</v>
      </c>
      <c r="K19" s="28">
        <f t="shared" si="3"/>
        <v>11</v>
      </c>
      <c r="L19" s="28">
        <f t="shared" si="3"/>
        <v>12</v>
      </c>
      <c r="M19" s="2"/>
      <c r="N19" s="10"/>
    </row>
    <row r="20" spans="1:13" ht="15.75">
      <c r="A20" s="18">
        <v>400</v>
      </c>
      <c r="B20" s="15"/>
      <c r="C20" s="13"/>
      <c r="D20" s="29"/>
      <c r="E20" s="30"/>
      <c r="F20" s="29"/>
      <c r="G20" s="29"/>
      <c r="H20" s="29"/>
      <c r="I20" s="29"/>
      <c r="J20" s="29"/>
      <c r="K20" s="29"/>
      <c r="L20" s="29"/>
      <c r="M20" s="2"/>
    </row>
    <row r="21" spans="1:13" ht="15.75">
      <c r="A21" s="13">
        <v>40002</v>
      </c>
      <c r="B21" s="17" t="s">
        <v>25</v>
      </c>
      <c r="C21" s="13"/>
      <c r="D21" s="26">
        <f>SUBTOTAL(9,D22)</f>
        <v>10000</v>
      </c>
      <c r="E21" s="26">
        <f aca="true" t="shared" si="4" ref="E21:L21">SUBTOTAL(9,E22)</f>
        <v>0</v>
      </c>
      <c r="F21" s="26">
        <f t="shared" si="4"/>
        <v>10000</v>
      </c>
      <c r="G21" s="26">
        <f t="shared" si="4"/>
        <v>10000</v>
      </c>
      <c r="H21" s="26">
        <f t="shared" si="4"/>
        <v>0</v>
      </c>
      <c r="I21" s="26">
        <f t="shared" si="4"/>
        <v>0</v>
      </c>
      <c r="J21" s="26">
        <f t="shared" si="4"/>
        <v>0</v>
      </c>
      <c r="K21" s="26">
        <f t="shared" si="4"/>
        <v>0</v>
      </c>
      <c r="L21" s="26">
        <f t="shared" si="4"/>
        <v>0</v>
      </c>
      <c r="M21" s="2"/>
    </row>
    <row r="22" spans="1:13" ht="38.25">
      <c r="A22" s="13"/>
      <c r="B22" s="15" t="s">
        <v>51</v>
      </c>
      <c r="C22" s="13">
        <v>2006</v>
      </c>
      <c r="D22" s="27">
        <f>SUM(F22,K22,L22,E22)</f>
        <v>10000</v>
      </c>
      <c r="E22" s="27"/>
      <c r="F22" s="27">
        <f>SUM(G22:J22)</f>
        <v>10000</v>
      </c>
      <c r="G22" s="27">
        <v>10000</v>
      </c>
      <c r="H22" s="27"/>
      <c r="I22" s="27"/>
      <c r="J22" s="27"/>
      <c r="K22" s="27"/>
      <c r="L22" s="27"/>
      <c r="M22" s="2"/>
    </row>
    <row r="23" spans="1:13" ht="15.75">
      <c r="A23" s="21">
        <v>600</v>
      </c>
      <c r="B23" s="15"/>
      <c r="C23" s="13"/>
      <c r="D23" s="27"/>
      <c r="E23" s="27"/>
      <c r="F23" s="27"/>
      <c r="G23" s="27"/>
      <c r="H23" s="27"/>
      <c r="I23" s="27"/>
      <c r="J23" s="27"/>
      <c r="K23" s="27"/>
      <c r="L23" s="27"/>
      <c r="M23" s="2"/>
    </row>
    <row r="24" spans="1:13" ht="15.75">
      <c r="A24" s="13">
        <v>60013</v>
      </c>
      <c r="B24" s="17" t="s">
        <v>26</v>
      </c>
      <c r="C24" s="13" t="s">
        <v>27</v>
      </c>
      <c r="D24" s="26">
        <f>SUBTOTAL(9,D25)</f>
        <v>600000</v>
      </c>
      <c r="E24" s="26">
        <f aca="true" t="shared" si="5" ref="E24:L24">SUBTOTAL(9,E25)</f>
        <v>50000</v>
      </c>
      <c r="F24" s="26">
        <f t="shared" si="5"/>
        <v>100000</v>
      </c>
      <c r="G24" s="26">
        <f t="shared" si="5"/>
        <v>100000</v>
      </c>
      <c r="H24" s="26">
        <f t="shared" si="5"/>
        <v>0</v>
      </c>
      <c r="I24" s="26">
        <f t="shared" si="5"/>
        <v>0</v>
      </c>
      <c r="J24" s="26">
        <f t="shared" si="5"/>
        <v>0</v>
      </c>
      <c r="K24" s="26">
        <f t="shared" si="5"/>
        <v>200000</v>
      </c>
      <c r="L24" s="26">
        <f t="shared" si="5"/>
        <v>250000</v>
      </c>
      <c r="M24" s="2"/>
    </row>
    <row r="25" spans="1:13" ht="15.75">
      <c r="A25" s="13"/>
      <c r="B25" s="15" t="s">
        <v>28</v>
      </c>
      <c r="C25" s="18"/>
      <c r="D25" s="27">
        <f>SUM(F25,K25,L25,E25)</f>
        <v>600000</v>
      </c>
      <c r="E25" s="27">
        <v>50000</v>
      </c>
      <c r="F25" s="27">
        <f>SUM(G25:J25)</f>
        <v>100000</v>
      </c>
      <c r="G25" s="27">
        <v>100000</v>
      </c>
      <c r="H25" s="26"/>
      <c r="I25" s="26"/>
      <c r="J25" s="27"/>
      <c r="K25" s="27">
        <v>200000</v>
      </c>
      <c r="L25" s="27">
        <v>250000</v>
      </c>
      <c r="M25" s="2"/>
    </row>
    <row r="26" spans="1:13" ht="15.75">
      <c r="A26" s="13"/>
      <c r="B26" s="15"/>
      <c r="C26" s="18"/>
      <c r="D26" s="27"/>
      <c r="E26" s="26"/>
      <c r="F26" s="27"/>
      <c r="G26" s="27"/>
      <c r="H26" s="26"/>
      <c r="I26" s="26"/>
      <c r="J26" s="27"/>
      <c r="K26" s="26"/>
      <c r="L26" s="27"/>
      <c r="M26" s="2"/>
    </row>
    <row r="27" spans="1:13" ht="15.75">
      <c r="A27" s="13">
        <v>60016</v>
      </c>
      <c r="B27" s="17" t="s">
        <v>29</v>
      </c>
      <c r="C27" s="18"/>
      <c r="D27" s="26">
        <f>SUBTOTAL(9,D28)</f>
        <v>908500</v>
      </c>
      <c r="E27" s="26">
        <f aca="true" t="shared" si="6" ref="E27:L27">SUBTOTAL(9,E28)</f>
        <v>0</v>
      </c>
      <c r="F27" s="26">
        <f t="shared" si="6"/>
        <v>878500</v>
      </c>
      <c r="G27" s="26">
        <f t="shared" si="6"/>
        <v>178500</v>
      </c>
      <c r="H27" s="26">
        <f t="shared" si="6"/>
        <v>0</v>
      </c>
      <c r="I27" s="26">
        <f t="shared" si="6"/>
        <v>700000</v>
      </c>
      <c r="J27" s="26">
        <f t="shared" si="6"/>
        <v>0</v>
      </c>
      <c r="K27" s="26">
        <f t="shared" si="6"/>
        <v>30000</v>
      </c>
      <c r="L27" s="26">
        <f t="shared" si="6"/>
        <v>0</v>
      </c>
      <c r="M27" s="2"/>
    </row>
    <row r="28" spans="1:13" ht="15.75">
      <c r="A28" s="15"/>
      <c r="B28" s="15" t="s">
        <v>52</v>
      </c>
      <c r="C28" s="13" t="s">
        <v>21</v>
      </c>
      <c r="D28" s="27">
        <f>SUM(F28,K28,L28,E28)</f>
        <v>908500</v>
      </c>
      <c r="E28" s="27"/>
      <c r="F28" s="27">
        <f>SUM(G28:J28)</f>
        <v>878500</v>
      </c>
      <c r="G28" s="27">
        <v>178500</v>
      </c>
      <c r="H28" s="27"/>
      <c r="I28" s="27">
        <v>700000</v>
      </c>
      <c r="J28" s="27"/>
      <c r="K28" s="27">
        <v>30000</v>
      </c>
      <c r="L28" s="27"/>
      <c r="M28" s="3"/>
    </row>
    <row r="29" spans="1:13" ht="15.75">
      <c r="A29" s="18">
        <v>750</v>
      </c>
      <c r="B29" s="15"/>
      <c r="C29" s="13"/>
      <c r="D29" s="27"/>
      <c r="E29" s="27"/>
      <c r="F29" s="27"/>
      <c r="G29" s="27"/>
      <c r="H29" s="27"/>
      <c r="I29" s="27"/>
      <c r="J29" s="27"/>
      <c r="K29" s="27"/>
      <c r="L29" s="27"/>
      <c r="M29" s="4"/>
    </row>
    <row r="30" spans="1:13" ht="25.5">
      <c r="A30" s="13">
        <v>75023</v>
      </c>
      <c r="B30" s="17" t="s">
        <v>30</v>
      </c>
      <c r="C30" s="18"/>
      <c r="D30" s="26">
        <f>SUBTOTAL(9,D31)</f>
        <v>12000</v>
      </c>
      <c r="E30" s="26">
        <f aca="true" t="shared" si="7" ref="E30:L30">SUBTOTAL(9,E31)</f>
        <v>0</v>
      </c>
      <c r="F30" s="26">
        <f t="shared" si="7"/>
        <v>12000</v>
      </c>
      <c r="G30" s="26">
        <f t="shared" si="7"/>
        <v>12000</v>
      </c>
      <c r="H30" s="26">
        <f t="shared" si="7"/>
        <v>0</v>
      </c>
      <c r="I30" s="26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4"/>
    </row>
    <row r="31" spans="1:13" ht="25.5">
      <c r="A31" s="15"/>
      <c r="B31" s="15" t="s">
        <v>53</v>
      </c>
      <c r="C31" s="13">
        <v>2006</v>
      </c>
      <c r="D31" s="27">
        <f>SUM(F31,K31,L31,E31)</f>
        <v>12000</v>
      </c>
      <c r="E31" s="27"/>
      <c r="F31" s="27">
        <f>SUM(G31:J31)</f>
        <v>12000</v>
      </c>
      <c r="G31" s="27">
        <v>12000</v>
      </c>
      <c r="H31" s="27"/>
      <c r="I31" s="27"/>
      <c r="J31" s="27"/>
      <c r="K31" s="27"/>
      <c r="L31" s="27"/>
      <c r="M31" s="4"/>
    </row>
    <row r="32" spans="1:13" ht="15.75">
      <c r="A32" s="18">
        <v>801</v>
      </c>
      <c r="B32" s="15"/>
      <c r="C32" s="13"/>
      <c r="D32" s="27"/>
      <c r="E32" s="27"/>
      <c r="F32" s="27"/>
      <c r="G32" s="27"/>
      <c r="H32" s="27"/>
      <c r="I32" s="27"/>
      <c r="J32" s="27"/>
      <c r="K32" s="27"/>
      <c r="L32" s="27"/>
      <c r="M32" s="4"/>
    </row>
    <row r="33" spans="1:13" ht="15.75">
      <c r="A33" s="13">
        <v>80101</v>
      </c>
      <c r="B33" s="17" t="s">
        <v>31</v>
      </c>
      <c r="C33" s="18"/>
      <c r="D33" s="26">
        <f>SUBTOTAL(9,D34,D36)</f>
        <v>3501352</v>
      </c>
      <c r="E33" s="26">
        <f aca="true" t="shared" si="8" ref="E33:L33">SUBTOTAL(9,E34,E36)</f>
        <v>969286</v>
      </c>
      <c r="F33" s="26">
        <f t="shared" si="8"/>
        <v>2532066</v>
      </c>
      <c r="G33" s="26">
        <f t="shared" si="8"/>
        <v>1104458</v>
      </c>
      <c r="H33" s="26">
        <f t="shared" si="8"/>
        <v>227608</v>
      </c>
      <c r="I33" s="26">
        <f t="shared" si="8"/>
        <v>1000000</v>
      </c>
      <c r="J33" s="26">
        <f t="shared" si="8"/>
        <v>200000</v>
      </c>
      <c r="K33" s="26">
        <f t="shared" si="8"/>
        <v>0</v>
      </c>
      <c r="L33" s="26">
        <f t="shared" si="8"/>
        <v>0</v>
      </c>
      <c r="M33" s="5"/>
    </row>
    <row r="34" spans="1:13" ht="51">
      <c r="A34" s="13"/>
      <c r="B34" s="15" t="s">
        <v>54</v>
      </c>
      <c r="C34" s="13" t="s">
        <v>32</v>
      </c>
      <c r="D34" s="27">
        <f>SUM(F34,K34,L34,E34)</f>
        <v>3129319</v>
      </c>
      <c r="E34" s="27">
        <v>963796</v>
      </c>
      <c r="F34" s="27">
        <f>SUM(G34:J34)</f>
        <v>2165523</v>
      </c>
      <c r="G34" s="27">
        <v>965523</v>
      </c>
      <c r="H34" s="27"/>
      <c r="I34" s="27">
        <v>1000000</v>
      </c>
      <c r="J34" s="27">
        <v>200000</v>
      </c>
      <c r="K34" s="27"/>
      <c r="L34" s="27"/>
      <c r="M34" s="4"/>
    </row>
    <row r="35" spans="1:13" ht="25.5">
      <c r="A35" s="13"/>
      <c r="B35" s="17" t="s">
        <v>55</v>
      </c>
      <c r="C35" s="13"/>
      <c r="D35" s="27">
        <f>SUM(F35,K35,L35,E35)</f>
        <v>930400</v>
      </c>
      <c r="E35" s="27">
        <v>274700</v>
      </c>
      <c r="F35" s="27">
        <f>SUM(G35:J35)</f>
        <v>655700</v>
      </c>
      <c r="G35" s="27">
        <v>455700</v>
      </c>
      <c r="H35" s="27"/>
      <c r="I35" s="27"/>
      <c r="J35" s="27">
        <v>200000</v>
      </c>
      <c r="K35" s="27"/>
      <c r="L35" s="27"/>
      <c r="M35" s="4"/>
    </row>
    <row r="36" spans="1:13" ht="38.25">
      <c r="A36" s="13"/>
      <c r="B36" s="15" t="s">
        <v>56</v>
      </c>
      <c r="C36" s="13" t="s">
        <v>18</v>
      </c>
      <c r="D36" s="27">
        <f>SUM(F36,K36,L36,E36)</f>
        <v>372033</v>
      </c>
      <c r="E36" s="27">
        <v>5490</v>
      </c>
      <c r="F36" s="27">
        <f>SUM(G36:J36)</f>
        <v>366543</v>
      </c>
      <c r="G36" s="27">
        <v>138935</v>
      </c>
      <c r="H36" s="27">
        <v>227608</v>
      </c>
      <c r="I36" s="27"/>
      <c r="J36" s="27"/>
      <c r="K36" s="27"/>
      <c r="L36" s="27"/>
      <c r="M36" s="4"/>
    </row>
    <row r="37" spans="1:13" ht="15.75">
      <c r="A37" s="13">
        <v>80110</v>
      </c>
      <c r="B37" s="17" t="s">
        <v>33</v>
      </c>
      <c r="C37" s="18"/>
      <c r="D37" s="26">
        <f>SUBTOTAL(9,D38:D41)</f>
        <v>844939</v>
      </c>
      <c r="E37" s="26">
        <f aca="true" t="shared" si="9" ref="E37:L37">SUBTOTAL(9,E38:E41)</f>
        <v>30908</v>
      </c>
      <c r="F37" s="26">
        <f t="shared" si="9"/>
        <v>708031</v>
      </c>
      <c r="G37" s="26">
        <f t="shared" si="9"/>
        <v>259691</v>
      </c>
      <c r="H37" s="26">
        <f t="shared" si="9"/>
        <v>348340</v>
      </c>
      <c r="I37" s="26">
        <f t="shared" si="9"/>
        <v>0</v>
      </c>
      <c r="J37" s="26">
        <f t="shared" si="9"/>
        <v>100000</v>
      </c>
      <c r="K37" s="26">
        <f t="shared" si="9"/>
        <v>106000</v>
      </c>
      <c r="L37" s="26">
        <f t="shared" si="9"/>
        <v>0</v>
      </c>
      <c r="M37" s="5"/>
    </row>
    <row r="38" spans="1:13" ht="38.25">
      <c r="A38" s="13"/>
      <c r="B38" s="15" t="s">
        <v>34</v>
      </c>
      <c r="C38" s="13" t="s">
        <v>18</v>
      </c>
      <c r="D38" s="27">
        <f>SUM(F38,K38,L38,E38)</f>
        <v>575439</v>
      </c>
      <c r="E38" s="27">
        <v>7408</v>
      </c>
      <c r="F38" s="27">
        <f>SUM(G38:J38)</f>
        <v>568031</v>
      </c>
      <c r="G38" s="27">
        <v>119691</v>
      </c>
      <c r="H38" s="27">
        <v>348340</v>
      </c>
      <c r="I38" s="27"/>
      <c r="J38" s="27">
        <v>100000</v>
      </c>
      <c r="K38" s="27"/>
      <c r="L38" s="27"/>
      <c r="M38" s="4"/>
    </row>
    <row r="39" spans="1:13" ht="25.5">
      <c r="A39" s="13"/>
      <c r="B39" s="15" t="s">
        <v>35</v>
      </c>
      <c r="C39" s="13" t="s">
        <v>13</v>
      </c>
      <c r="D39" s="27">
        <f>SUM(F39,K39,L39,E39)</f>
        <v>199500</v>
      </c>
      <c r="E39" s="27">
        <v>23500</v>
      </c>
      <c r="F39" s="27">
        <f>SUM(G39:J39)</f>
        <v>70000</v>
      </c>
      <c r="G39" s="27">
        <v>70000</v>
      </c>
      <c r="H39" s="27"/>
      <c r="I39" s="27"/>
      <c r="J39" s="27"/>
      <c r="K39" s="27">
        <v>106000</v>
      </c>
      <c r="L39" s="27"/>
      <c r="M39" s="4"/>
    </row>
    <row r="40" spans="1:13" ht="25.5">
      <c r="A40" s="13"/>
      <c r="B40" s="15" t="s">
        <v>36</v>
      </c>
      <c r="C40" s="13">
        <v>2006</v>
      </c>
      <c r="D40" s="27">
        <f>SUM(F40,K40,L40,E40)</f>
        <v>40000</v>
      </c>
      <c r="E40" s="27"/>
      <c r="F40" s="27">
        <f>SUM(G40:J40)</f>
        <v>40000</v>
      </c>
      <c r="G40" s="27">
        <v>40000</v>
      </c>
      <c r="H40" s="27"/>
      <c r="I40" s="27"/>
      <c r="J40" s="27"/>
      <c r="K40" s="27"/>
      <c r="L40" s="27"/>
      <c r="M40" s="4"/>
    </row>
    <row r="41" spans="1:13" ht="15.75">
      <c r="A41" s="13"/>
      <c r="B41" s="15" t="s">
        <v>37</v>
      </c>
      <c r="C41" s="13">
        <v>2007</v>
      </c>
      <c r="D41" s="27">
        <f>SUM(F41,K41,L41,E41)</f>
        <v>30000</v>
      </c>
      <c r="E41" s="27"/>
      <c r="F41" s="27">
        <f>SUM(G41:J41)</f>
        <v>30000</v>
      </c>
      <c r="G41" s="27">
        <v>30000</v>
      </c>
      <c r="H41" s="27"/>
      <c r="I41" s="27"/>
      <c r="J41" s="27"/>
      <c r="K41" s="27"/>
      <c r="L41" s="27"/>
      <c r="M41" s="4"/>
    </row>
    <row r="42" spans="1:12" ht="15.75">
      <c r="A42" s="13">
        <f>SUBTOTAL(9,A7)</f>
        <v>1</v>
      </c>
      <c r="B42" s="13">
        <f aca="true" t="shared" si="10" ref="B42:L42">SUBTOTAL(9,B7)</f>
        <v>2</v>
      </c>
      <c r="C42" s="13">
        <f t="shared" si="10"/>
        <v>3</v>
      </c>
      <c r="D42" s="28">
        <f t="shared" si="10"/>
        <v>4</v>
      </c>
      <c r="E42" s="28">
        <f t="shared" si="10"/>
        <v>5</v>
      </c>
      <c r="F42" s="28">
        <f t="shared" si="10"/>
        <v>6</v>
      </c>
      <c r="G42" s="28">
        <f t="shared" si="10"/>
        <v>7</v>
      </c>
      <c r="H42" s="28">
        <f t="shared" si="10"/>
        <v>8</v>
      </c>
      <c r="I42" s="28">
        <f t="shared" si="10"/>
        <v>9</v>
      </c>
      <c r="J42" s="28">
        <f t="shared" si="10"/>
        <v>10</v>
      </c>
      <c r="K42" s="28">
        <f t="shared" si="10"/>
        <v>11</v>
      </c>
      <c r="L42" s="28">
        <f t="shared" si="10"/>
        <v>12</v>
      </c>
    </row>
    <row r="43" spans="1:12" ht="15.75">
      <c r="A43" s="22">
        <v>900</v>
      </c>
      <c r="B43" s="17"/>
      <c r="C43" s="18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.75">
      <c r="A44" s="23">
        <v>90002</v>
      </c>
      <c r="B44" s="17" t="s">
        <v>38</v>
      </c>
      <c r="C44" s="18"/>
      <c r="D44" s="26">
        <f>SUBTOTAL(9,D45)</f>
        <v>698500</v>
      </c>
      <c r="E44" s="26">
        <f aca="true" t="shared" si="11" ref="E44:L44">SUBTOTAL(9,E45)</f>
        <v>0</v>
      </c>
      <c r="F44" s="26">
        <f t="shared" si="11"/>
        <v>18500</v>
      </c>
      <c r="G44" s="26">
        <f t="shared" si="11"/>
        <v>18500</v>
      </c>
      <c r="H44" s="26">
        <f t="shared" si="11"/>
        <v>0</v>
      </c>
      <c r="I44" s="26">
        <f t="shared" si="11"/>
        <v>0</v>
      </c>
      <c r="J44" s="26">
        <f t="shared" si="11"/>
        <v>0</v>
      </c>
      <c r="K44" s="26">
        <f t="shared" si="11"/>
        <v>650000</v>
      </c>
      <c r="L44" s="26">
        <f t="shared" si="11"/>
        <v>30000</v>
      </c>
    </row>
    <row r="45" spans="1:12" ht="15.75">
      <c r="A45" s="24" t="s">
        <v>39</v>
      </c>
      <c r="B45" s="15" t="s">
        <v>40</v>
      </c>
      <c r="C45" s="13" t="s">
        <v>41</v>
      </c>
      <c r="D45" s="27">
        <f>SUM(F45,K45,L45,E45)</f>
        <v>698500</v>
      </c>
      <c r="E45" s="27"/>
      <c r="F45" s="27">
        <f>SUM(G45:J45)</f>
        <v>18500</v>
      </c>
      <c r="G45" s="27">
        <v>18500</v>
      </c>
      <c r="H45" s="27"/>
      <c r="I45" s="27"/>
      <c r="J45" s="27"/>
      <c r="K45" s="27">
        <v>650000</v>
      </c>
      <c r="L45" s="27">
        <v>30000</v>
      </c>
    </row>
    <row r="46" spans="1:12" ht="15.75">
      <c r="A46" s="13">
        <v>90015</v>
      </c>
      <c r="B46" s="17" t="s">
        <v>42</v>
      </c>
      <c r="C46" s="18"/>
      <c r="D46" s="26">
        <f aca="true" t="shared" si="12" ref="D46:L46">SUBTOTAL(9,D47:D48)</f>
        <v>330090</v>
      </c>
      <c r="E46" s="26">
        <f t="shared" si="12"/>
        <v>0</v>
      </c>
      <c r="F46" s="26">
        <f t="shared" si="12"/>
        <v>330090</v>
      </c>
      <c r="G46" s="26">
        <f t="shared" si="12"/>
        <v>330090</v>
      </c>
      <c r="H46" s="26">
        <f t="shared" si="12"/>
        <v>0</v>
      </c>
      <c r="I46" s="26">
        <f t="shared" si="12"/>
        <v>0</v>
      </c>
      <c r="J46" s="26">
        <f t="shared" si="12"/>
        <v>0</v>
      </c>
      <c r="K46" s="26">
        <f t="shared" si="12"/>
        <v>0</v>
      </c>
      <c r="L46" s="26">
        <f t="shared" si="12"/>
        <v>0</v>
      </c>
    </row>
    <row r="47" spans="1:12" ht="15.75">
      <c r="A47" s="13"/>
      <c r="B47" s="15" t="s">
        <v>43</v>
      </c>
      <c r="C47" s="13">
        <v>2006</v>
      </c>
      <c r="D47" s="27">
        <f>SUM(F47,K47,L47,E47)</f>
        <v>329090</v>
      </c>
      <c r="E47" s="27"/>
      <c r="F47" s="27">
        <f>SUM(G47:J47)</f>
        <v>329090</v>
      </c>
      <c r="G47" s="27">
        <v>329090</v>
      </c>
      <c r="H47" s="26"/>
      <c r="I47" s="26"/>
      <c r="J47" s="27"/>
      <c r="K47" s="27"/>
      <c r="L47" s="27"/>
    </row>
    <row r="48" spans="1:12" ht="15.75">
      <c r="A48" s="13"/>
      <c r="B48" s="15" t="s">
        <v>44</v>
      </c>
      <c r="C48" s="13">
        <v>2006</v>
      </c>
      <c r="D48" s="27">
        <f>SUM(F48,K48,L48,E48)</f>
        <v>1000</v>
      </c>
      <c r="E48" s="27"/>
      <c r="F48" s="27">
        <f>SUM(G48:J48)</f>
        <v>1000</v>
      </c>
      <c r="G48" s="27">
        <v>1000</v>
      </c>
      <c r="H48" s="27"/>
      <c r="I48" s="26"/>
      <c r="J48" s="27"/>
      <c r="K48" s="27"/>
      <c r="L48" s="27"/>
    </row>
    <row r="49" spans="1:12" ht="38.25">
      <c r="A49" s="13"/>
      <c r="B49" s="17" t="s">
        <v>45</v>
      </c>
      <c r="C49" s="18"/>
      <c r="D49" s="26">
        <f>SUBTOTAL(9,D9:D34,D36:D48)</f>
        <v>10116481</v>
      </c>
      <c r="E49" s="26">
        <f aca="true" t="shared" si="13" ref="E49:L49">SUBTOTAL(9,E9:E34,E36:E48)</f>
        <v>1078665</v>
      </c>
      <c r="F49" s="26">
        <f t="shared" si="13"/>
        <v>6110616</v>
      </c>
      <c r="G49" s="26">
        <f t="shared" si="13"/>
        <v>2676602</v>
      </c>
      <c r="H49" s="26">
        <f t="shared" si="13"/>
        <v>986560</v>
      </c>
      <c r="I49" s="26">
        <f t="shared" si="13"/>
        <v>1700000</v>
      </c>
      <c r="J49" s="26">
        <f t="shared" si="13"/>
        <v>747454</v>
      </c>
      <c r="K49" s="26">
        <f t="shared" si="13"/>
        <v>2647200</v>
      </c>
      <c r="L49" s="26">
        <f t="shared" si="13"/>
        <v>280000</v>
      </c>
    </row>
    <row r="50" spans="1:12" ht="15.75">
      <c r="A50" s="13"/>
      <c r="B50" s="17" t="s">
        <v>46</v>
      </c>
      <c r="C50" s="20"/>
      <c r="D50" s="31" t="str">
        <f>IF(D49=SUM(E49,F49,K49,L49)," ","BŁĄD")</f>
        <v> </v>
      </c>
      <c r="E50" s="31"/>
      <c r="F50" s="31" t="str">
        <f>IF(F49=SUM(G49:J49)," ","BŁĄD")</f>
        <v> </v>
      </c>
      <c r="G50" s="31"/>
      <c r="H50" s="31"/>
      <c r="I50" s="31"/>
      <c r="J50" s="31"/>
      <c r="K50" s="31"/>
      <c r="L50" s="31"/>
    </row>
    <row r="51" spans="1:12" ht="15.75">
      <c r="A51" s="13"/>
      <c r="B51" s="17" t="s">
        <v>47</v>
      </c>
      <c r="C51" s="25"/>
      <c r="D51" s="26">
        <f>D49-D52</f>
        <v>10098481</v>
      </c>
      <c r="E51" s="26">
        <f aca="true" t="shared" si="14" ref="E51:L51">E49-E52</f>
        <v>1078665</v>
      </c>
      <c r="F51" s="26">
        <f t="shared" si="14"/>
        <v>6092616</v>
      </c>
      <c r="G51" s="26">
        <f t="shared" si="14"/>
        <v>2658602</v>
      </c>
      <c r="H51" s="26">
        <f t="shared" si="14"/>
        <v>986560</v>
      </c>
      <c r="I51" s="26">
        <f t="shared" si="14"/>
        <v>1700000</v>
      </c>
      <c r="J51" s="26">
        <f t="shared" si="14"/>
        <v>747454</v>
      </c>
      <c r="K51" s="26">
        <f t="shared" si="14"/>
        <v>2647200</v>
      </c>
      <c r="L51" s="26">
        <f t="shared" si="14"/>
        <v>280000</v>
      </c>
    </row>
    <row r="52" spans="1:12" ht="25.5">
      <c r="A52" s="13"/>
      <c r="B52" s="17" t="s">
        <v>48</v>
      </c>
      <c r="C52" s="25"/>
      <c r="D52" s="26">
        <v>18000</v>
      </c>
      <c r="E52" s="26"/>
      <c r="F52" s="26">
        <v>18000</v>
      </c>
      <c r="G52" s="26">
        <v>18000</v>
      </c>
      <c r="H52" s="26"/>
      <c r="I52" s="26"/>
      <c r="J52" s="27"/>
      <c r="K52" s="27"/>
      <c r="L52" s="27"/>
    </row>
  </sheetData>
  <sheetProtection/>
  <mergeCells count="4">
    <mergeCell ref="H1:K1"/>
    <mergeCell ref="I2:K2"/>
    <mergeCell ref="A3:L3"/>
    <mergeCell ref="G5:J5"/>
  </mergeCells>
  <printOptions horizontalCentered="1"/>
  <pageMargins left="0.7874015748031497" right="0.7874015748031497" top="0.7874015748031497" bottom="0.4724409448818898" header="0.4724409448818898" footer="0.5118110236220472"/>
  <pageSetup horizontalDpi="120" verticalDpi="120" orientation="landscape" paperSize="9" scale="79" r:id="rId1"/>
  <headerFooter alignWithMargins="0">
    <oddHeader>&amp;Rstrona &amp;P/&amp;N</oddHeader>
  </headerFooter>
  <rowBreaks count="2" manualBreakCount="2">
    <brk id="18" max="11" man="1"/>
    <brk id="41" max="11" man="1"/>
  </rowBreaks>
  <ignoredErrors>
    <ignoredError sqref="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 LETNISKO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203</cp:lastModifiedBy>
  <cp:lastPrinted>2006-10-02T08:46:54Z</cp:lastPrinted>
  <dcterms:created xsi:type="dcterms:W3CDTF">2006-09-20T08:36:19Z</dcterms:created>
  <dcterms:modified xsi:type="dcterms:W3CDTF">2006-11-21T07:24:23Z</dcterms:modified>
  <cp:category/>
  <cp:version/>
  <cp:contentType/>
  <cp:contentStatus/>
</cp:coreProperties>
</file>