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dochody" sheetId="1" r:id="rId1"/>
    <sheet name="wydatki" sheetId="2" r:id="rId2"/>
    <sheet name="przych.rozch" sheetId="3" r:id="rId3"/>
  </sheets>
  <definedNames>
    <definedName name="_xlnm.Print_Area" localSheetId="0">'dochody'!$A$3:$E$131</definedName>
  </definedNames>
  <calcPr fullCalcOnLoad="1"/>
</workbook>
</file>

<file path=xl/sharedStrings.xml><?xml version="1.0" encoding="utf-8"?>
<sst xmlns="http://schemas.openxmlformats.org/spreadsheetml/2006/main" count="1070" uniqueCount="382">
  <si>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</si>
  <si>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</si>
  <si>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</si>
  <si>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</si>
  <si>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</si>
  <si>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</si>
  <si>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</si>
  <si>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</si>
  <si>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</si>
  <si>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</si>
  <si>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</si>
  <si>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</si>
  <si>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</si>
  <si>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</si>
  <si>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</si>
  <si>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</si>
  <si>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</si>
  <si>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</si>
  <si>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</si>
  <si>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</si>
  <si>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</si>
  <si>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</si>
  <si>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</si>
  <si>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</si>
  <si>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</si>
  <si>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</si>
  <si>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</si>
  <si>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</si>
  <si>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</si>
  <si>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</si>
  <si>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</si>
  <si>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</si>
  <si>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</si>
  <si>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</si>
  <si>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</si>
  <si>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</si>
  <si>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</si>
  <si>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</si>
  <si>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</si>
  <si>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</si>
  <si>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</si>
  <si>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</si>
  <si>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 xml:space="preserve">Plan
</t>
  </si>
  <si>
    <t xml:space="preserve">Wykonanie
</t>
  </si>
  <si>
    <t>Plan i wykonanie                                                                                                                                                                                                                                               przychodów i rozchodów budżetu gminy                                                                                                                                                                                             za III kw. 2007 r.</t>
  </si>
  <si>
    <t>Dochody ogółem</t>
  </si>
  <si>
    <t>Plan</t>
  </si>
  <si>
    <t>Wykonanie</t>
  </si>
  <si>
    <t>Wydatki ogółem</t>
  </si>
  <si>
    <t>Nadwyżka / Deficyt</t>
  </si>
  <si>
    <t>Wyszczególnienie</t>
  </si>
  <si>
    <t>RB-27 S</t>
  </si>
  <si>
    <t>L.p.</t>
  </si>
  <si>
    <t>DZIAŁ  ROZDZIAŁ  PARAGRAF</t>
  </si>
  <si>
    <t>Plan na 2007</t>
  </si>
  <si>
    <t>Wykonanie na 30.09.2007 r.</t>
  </si>
  <si>
    <t>%</t>
  </si>
  <si>
    <t>I</t>
  </si>
  <si>
    <t xml:space="preserve">010 ROLNICTWO i ŁOWIECTWO </t>
  </si>
  <si>
    <t>01010 INFRASTRUKTURA WODOCIĄGOWA I SANITACYJNA  WSI</t>
  </si>
  <si>
    <t>§ 0690 Wpływy z różnych opłat</t>
  </si>
  <si>
    <t>§ 0920 Pozostałe odsetki</t>
  </si>
  <si>
    <t xml:space="preserve">§ 6290 Środki na dofinansowanie własnych inwestycji gmin(związków gmin), powiatów(związków powiatów), samorządów województw, pozyskane z innych źródeł </t>
  </si>
  <si>
    <t>§ 6300 Wpływy z tytułu pomocy finansowej udzielanej między jednostkami samorządu terytorialnego na dofinansowanie własnych zadań inwestycyjnych i zakupów inwestycyjnych</t>
  </si>
  <si>
    <t>01095 POZOSTAŁA DZIAŁALNOŚĆ</t>
  </si>
  <si>
    <t>§ 2010 Dotacje celowe otrzymane z budżetu państwa na realizację zadań bieżących z zakresu administracji rządowej oraz innych zadań zleconych ustawami</t>
  </si>
  <si>
    <t>II</t>
  </si>
  <si>
    <t>020 LEŚNICTWO</t>
  </si>
  <si>
    <t xml:space="preserve">02095 POZOSTAŁA DZIAŁALNOŚĆ </t>
  </si>
  <si>
    <t>§ 0750 Dochody z najmu i dzierżawy składników majątkowych Skarbu Państwa, jednostek samorządu terytorialnego lub innych jednostek zaliczanych do sektora finansów publicznych oraz umów o podobnym charakterze</t>
  </si>
  <si>
    <t>III</t>
  </si>
  <si>
    <t>400 WYTWARZANIE I ZAOPATRYWANIE W ENERGIĘ ELEKTRYCZNĄ, GAZ I WODĘ</t>
  </si>
  <si>
    <t>40002 DOSTARCZANIE WODY</t>
  </si>
  <si>
    <t>§ 0830 Wpływy z usług</t>
  </si>
  <si>
    <t>600 TRANSPORT I ŁĄCZNOŚĆ</t>
  </si>
  <si>
    <t>60016 DROGI PUBLICZNE I GMINNE</t>
  </si>
  <si>
    <t xml:space="preserve">  IV</t>
  </si>
  <si>
    <t>700 GOSPODARKA  MIESZKANIOWA</t>
  </si>
  <si>
    <t>70005 GOSPODARKA GRUNTAMI I NIERUCHOMOŚCIAMI</t>
  </si>
  <si>
    <t>§ 0470 Wpływy z opłat za zarząd, użytkowanie i użytkowanie wieczyste nieruchomości</t>
  </si>
  <si>
    <t>§ 0770 wpłaty z tytułu odpłatnego nabycia prawa własności oraz prawa użytkowania wieczystego nieruchomości</t>
  </si>
  <si>
    <t>§ 0830 Wpływ z usług</t>
  </si>
  <si>
    <t>70095 POZOSTAŁA DZIAŁALNOŚĆ</t>
  </si>
  <si>
    <t>§ 0970 wpływy z różnych dochodów</t>
  </si>
  <si>
    <t>V</t>
  </si>
  <si>
    <t>750 ADMINISTRACJA PUBLICZNA</t>
  </si>
  <si>
    <t>75011 URZĘDY WOJEWÓDZKIE</t>
  </si>
  <si>
    <t>§ 2360 Dochody j.t.s. związane z realizacją zadań z zakresu administracji rządowej oraz innych zadań zleconych ustawami</t>
  </si>
  <si>
    <t>75023 URZĘDY GMIN (miast i miast na prawach powiatu)</t>
  </si>
  <si>
    <t>§ 0580 Grzywny i inne kary pieniężne od osób prawnych</t>
  </si>
  <si>
    <t>§ 0920 pozostałe odsetki</t>
  </si>
  <si>
    <t>75095 POZOSTAŁA DZIAŁALNOŚĆ</t>
  </si>
  <si>
    <t>VI</t>
  </si>
  <si>
    <t>751 URZĘDY NACZELNYCH ORGANÓW WŁADZY PAŃSTWOWEJ, KONTROLI I OCHRONY PRAWA ORAZ SĄDOWNICTWA</t>
  </si>
  <si>
    <t>75101 URZĘDY NACZELNYCH ORGANÓW WŁADZY PAŃSTWOWEJ, KONTROLI              I OCHRONY PRAWA</t>
  </si>
  <si>
    <t>75108 WYBORY DO SEJMU I SENATU</t>
  </si>
  <si>
    <t>75109WYBORY DO RAD GMIN, RAD POWIATÓW I SEJMIKÓW WOJEWÓDZTW, WYBORY WÓJTÓW, BURMISTRZÓW I PREZYDENTÓW MIAST ORAZ REFERENDA GMINNE, POWIATOWE ORAZ WOJEWÓDZKIE</t>
  </si>
  <si>
    <t>VII</t>
  </si>
  <si>
    <t>754 BEZPIECZEŃSTWO PUBLICZNE I OCHRONA PRZECIWPOŻAROWA</t>
  </si>
  <si>
    <t>75414 OBRONA CYWILNA</t>
  </si>
  <si>
    <t xml:space="preserve">    VIII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</si>
  <si>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</si>
  <si>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</si>
  <si>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§ 0350 Podatek od działalności gospodarczej osób fizycznych, opłacany w formie karty podatkowej</t>
  </si>
  <si>
    <t>§ 0910 Odsetki od nieterminowych wpłat z tytułu podatków i opłat</t>
  </si>
  <si>
    <t>75615 WPŁYWY Z PODATKU ROLNEGO, PODATKU LEŚNEGO, PODATKU OD CZYNNOŚCI CYWILNOPRAWNYCH, PODATKÓW I OPŁAT LOKALNYCH OD OSÓB PRAWNYCH I INNYCH JEDNOSTEK ORGANIZACYJNYCH</t>
  </si>
  <si>
    <t>§ 0310 Podatek od nieruchomości</t>
  </si>
  <si>
    <t>§ 0320 Podatek rolny</t>
  </si>
  <si>
    <t>§ 0330 Podatek leśny</t>
  </si>
  <si>
    <t>§ 0340 Podatek od środków transportowych</t>
  </si>
  <si>
    <t>§ 0500 Podatek od czynności cywilnoprawnych</t>
  </si>
  <si>
    <t>75616 WPŁYWY Z PODATKU ROLNEGO, PODATKU LEŚNEGO, PODATKU OD SPADKÓW I DAROWIZN, PODATKU OD CZYNNOŚCI CYWILNOPRAWNYCH ORAZ PODATKÓW I OPŁAT LOKALNYCH OD OSÓB FIZYCZNYCH</t>
  </si>
  <si>
    <t>§ 0360 Podatek od spadków i darowizn</t>
  </si>
  <si>
    <t>§ 0370 Podatek od posiadania psów</t>
  </si>
  <si>
    <t>§ 0430 Wpływy z opłaty targowej</t>
  </si>
  <si>
    <t xml:space="preserve">§ 0500 Podatek od czynności cywilnoprawnych </t>
  </si>
  <si>
    <t>§ 0560 Zaległości z podatków zniesionych</t>
  </si>
  <si>
    <t>75618 WPŁYWY Z INNYCH OPŁAT STANOWIĄCYCH DOCHODY JEDNOSTEK SAMORZĄDU TERYTORIALNEGO NA PODSTAWIE USTAW</t>
  </si>
  <si>
    <t>§ 0410 Wpływy z opłaty skarbowej</t>
  </si>
  <si>
    <t>§ 0480 Wpływy z opłat za zezwolenia na sprzedaż alkoholu</t>
  </si>
  <si>
    <t>§ 0490 Wpływy z innych lokalnych opłat pobieranych przez jednostki samorządu terytorialnego na podstawie odrębnych ustaw</t>
  </si>
  <si>
    <t>75621 UDZIAŁY GMIN W PODATKACH STANOWIĄCYCH DOCHÓD BUDŻETU PAŃSTWA</t>
  </si>
  <si>
    <t>§ 0010 Podatek dochodowy od osób fizycznych</t>
  </si>
  <si>
    <t>§ 0020 Podatek dochodowy od osób prawnych</t>
  </si>
  <si>
    <t xml:space="preserve">   IX</t>
  </si>
  <si>
    <t>758 RÓŻNE ROZLICZENIA</t>
  </si>
  <si>
    <t>75801 CZĘŚĆ OŚWIATOWA SUBWENCJI OGÓLNEJ DLA JEDNOSTEK SAMORZĄDU TERYTORIALNEGO</t>
  </si>
  <si>
    <t>§ 2920 Subwencje ogólne z budżetu państwa</t>
  </si>
  <si>
    <t>75807 CZĘŚĆ WYRÓWNAWCZA SUBWENCJI OGÓLNEJ DLA GMIN</t>
  </si>
  <si>
    <t xml:space="preserve">    X</t>
  </si>
  <si>
    <t>801 OŚWIATA I WYCHOWANIE</t>
  </si>
  <si>
    <t>80101 SZKOŁY PODSTAWOWE</t>
  </si>
  <si>
    <t>§ 0970 Wpływy z różnych dochodów</t>
  </si>
  <si>
    <t>§ 2030 Dotacje celowe otrzymane z budżetu państwa na realizację własnych zadań bieżących gmin(związków gmin)</t>
  </si>
  <si>
    <t>80110 GIMNAZJA</t>
  </si>
  <si>
    <t>80195 POZOSTAŁA DZIAŁALNOŚĆ</t>
  </si>
  <si>
    <t xml:space="preserve">   XI</t>
  </si>
  <si>
    <t>852 POMOC SPOŁECZNA</t>
  </si>
  <si>
    <t>85212 ŚWIADCZENIA RODZINNE ORAZ SKŁADKI NA UBEZPIECZENIA EMERYTALNE I RENTOWE Z UBEZPIECZENIA SPOŁECZNEGO</t>
  </si>
  <si>
    <t>85213 SKŁADKI NA UBEZPIECZENIA ZDROWOTNE OPŁACANE ZA OSOBY POBIERAJĄCE NIEKTÓRE ŚWIADCZENIA Z POMOCY SPOŁECZNEJ ORAZ NIEKTÓRE ŚWIADCZENIA RODZINNE</t>
  </si>
  <si>
    <t>85214 ZASIŁKI I POMOC W NATURZE ORAZ SKŁADKI NA UBEZPIECZENIA EMERYTALNE I RENTOWE</t>
  </si>
  <si>
    <t>85219 OŚRODKI POMOCY SPOŁECZNEJ</t>
  </si>
  <si>
    <t>85228 USŁUGI OPIEKUŃCZE                                                                                                                                                     I SPECJALISTYCZNE USŁUGI OPIEKUŃCZE</t>
  </si>
  <si>
    <t>85295 POZOSTAŁA DZIAŁALNOŚĆ</t>
  </si>
  <si>
    <t>XII</t>
  </si>
  <si>
    <t>854 EDUKACYJNA OPIEKA WYCHOWAWCZA</t>
  </si>
  <si>
    <t>85415 POMOC MATERIALNA DLA UCZNIÓW</t>
  </si>
  <si>
    <t>XIII</t>
  </si>
  <si>
    <t>900 GOSPODARKA KOMUNALNA                             I OCHRONA ŚRODOWISKA</t>
  </si>
  <si>
    <t>90001 GOSPODARKA ŚCIEKOWA I OCHRONA WÓD</t>
  </si>
  <si>
    <t>XIV</t>
  </si>
  <si>
    <t>926 KULTURA FIZYCZNA I SPORT</t>
  </si>
  <si>
    <t>92604 INSTYTUCJE KULTURY FIZYCZNEJ</t>
  </si>
  <si>
    <t>§ 0960 Spadki,zapisy i darowizny w formie pieniężnej</t>
  </si>
  <si>
    <t>RAZEM</t>
  </si>
  <si>
    <t xml:space="preserve"> Plan i wykonanie dochodów budżetu
gminy Jedlnia Letnisko
na 30.09.2007 rok
według szczegółowości klasyfikacji budżetowej</t>
  </si>
  <si>
    <t>Plan i wykonanie
wydatków budżetu gminy Jedlnia Letnisko
za III kwartał 2007 roku</t>
  </si>
  <si>
    <t>Dział</t>
  </si>
  <si>
    <t>Rozdział</t>
  </si>
  <si>
    <t>Paragraf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</si>
  <si>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</si>
  <si>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</si>
  <si>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</si>
  <si>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</si>
  <si>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</si>
  <si>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</si>
  <si>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</si>
  <si>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</si>
  <si>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</si>
  <si>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</si>
  <si>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</si>
  <si>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</si>
  <si>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4300</t>
  </si>
  <si>
    <t>Zakup usług pozostałych</t>
  </si>
  <si>
    <t>4430</t>
  </si>
  <si>
    <t>Różne opłaty i składki</t>
  </si>
  <si>
    <t>400</t>
  </si>
  <si>
    <t>Wytwarzanie i zaopatrywanie w energię elektryczną, gaz i wodę</t>
  </si>
  <si>
    <t>40002</t>
  </si>
  <si>
    <t>Dostarczanie wody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</si>
  <si>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</si>
  <si>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</si>
  <si>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</si>
  <si>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</si>
  <si>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</si>
  <si>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</si>
  <si>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</si>
  <si>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</si>
  <si>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</si>
  <si>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</si>
  <si>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</si>
  <si>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</si>
  <si>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4370</t>
  </si>
  <si>
    <t>Opłata z tytułu zakupu usług telekomunikacyjnych telefonii stacjinarnej</t>
  </si>
  <si>
    <t>4530</t>
  </si>
  <si>
    <t>Podatek od towarów i usług (VAT).</t>
  </si>
  <si>
    <t>600</t>
  </si>
  <si>
    <t>Transport i łączność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</si>
  <si>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</si>
  <si>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</si>
  <si>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</si>
  <si>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</si>
  <si>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</si>
  <si>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</si>
  <si>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</si>
  <si>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</si>
  <si>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</si>
  <si>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</si>
  <si>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</si>
  <si>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</si>
  <si>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</si>
  <si>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</si>
  <si>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4390</t>
  </si>
  <si>
    <t>Zakup usług obejmujących wykonanie ekspertyz, analiz i opinii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</si>
  <si>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</si>
  <si>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</si>
  <si>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</si>
  <si>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</si>
  <si>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</si>
  <si>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</si>
  <si>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</si>
  <si>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</si>
  <si>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</si>
  <si>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</si>
  <si>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</si>
  <si>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</si>
  <si>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4440</t>
  </si>
  <si>
    <t>Odpisy na zakładowy fundusz świadczeń socjalnych</t>
  </si>
  <si>
    <t>75022</t>
  </si>
  <si>
    <t>Rady gmin (miast i miast na prawach powiatu)</t>
  </si>
  <si>
    <t>3030</t>
  </si>
  <si>
    <t xml:space="preserve">Różne wydatki na rzecz osób fizycznych </t>
  </si>
  <si>
    <t>4360</t>
  </si>
  <si>
    <t>Opłaty z tytułu zakupu usług telekomunikacyjnych telefonii komórkowej</t>
  </si>
  <si>
    <t>4410</t>
  </si>
  <si>
    <t>Podróże służbowe krajowe</t>
  </si>
  <si>
    <t>4750</t>
  </si>
  <si>
    <t>Zakup akcesoriów komputerowych, w tym programów i licencji</t>
  </si>
  <si>
    <t>75023</t>
  </si>
  <si>
    <t>Urzędy gmin (miast i miast na prawach powiatu)</t>
  </si>
  <si>
    <t>3020</t>
  </si>
  <si>
    <t>Wydatki osobowe niezaliczone do wynagrodzeń</t>
  </si>
  <si>
    <t>4140</t>
  </si>
  <si>
    <t>Wpłaty na Państwowy Fundusz Rehabilitacji Osób Niepełnosprawnych</t>
  </si>
  <si>
    <t>4280</t>
  </si>
  <si>
    <t>Zakup usług zdrowotnych</t>
  </si>
  <si>
    <t>4350</t>
  </si>
  <si>
    <t>Zakup usług dostępu do sieci Internet</t>
  </si>
  <si>
    <t>4580</t>
  </si>
  <si>
    <t>Pozostałe odsetki</t>
  </si>
  <si>
    <t>4590</t>
  </si>
  <si>
    <t>Kary i odszkodowania wypłacane na rzecz osób fizycznych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</si>
  <si>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</si>
  <si>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</si>
  <si>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</si>
  <si>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</si>
  <si>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6060</t>
  </si>
  <si>
    <t>Wydatki na zakupy inwestycyjne jednostek budżetowych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</si>
  <si>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</si>
  <si>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</si>
  <si>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</si>
  <si>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</si>
  <si>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</si>
  <si>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</si>
  <si>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</si>
  <si>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75108</t>
  </si>
  <si>
    <t>Wybory do Sejmu i Senatu</t>
  </si>
  <si>
    <t>75109</t>
  </si>
  <si>
    <t>Wybory do rad gmin, rad powiatów i sejmików województw, wybory wójtów, burmistrzów i prezydentów miast oraz referenda gminne, powiatowe i wojewódzkie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</si>
  <si>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</si>
  <si>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</si>
  <si>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</si>
  <si>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</si>
  <si>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</si>
  <si>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</si>
  <si>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</si>
  <si>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</si>
  <si>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</si>
  <si>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</si>
  <si>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</si>
  <si>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</si>
  <si>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</si>
  <si>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</si>
  <si>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</si>
  <si>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</si>
  <si>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</si>
  <si>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</si>
  <si>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8070</t>
  </si>
  <si>
    <t>Odsetki i dyskonto od krajowych skarbowych papierów wartościowych oraz krajowych pożyczek i kredytów</t>
  </si>
  <si>
    <t>758</t>
  </si>
  <si>
    <t>Różne rozliczenia</t>
  </si>
  <si>
    <t>75814</t>
  </si>
  <si>
    <t>Różne rozliczenia finansowe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</si>
  <si>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</si>
  <si>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</si>
  <si>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</si>
  <si>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</si>
  <si>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</si>
  <si>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</si>
  <si>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</si>
  <si>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</si>
  <si>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</si>
  <si>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</si>
  <si>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80103</t>
  </si>
  <si>
    <t>Oddziały przedszkolne w szkołach podstawowych</t>
  </si>
  <si>
    <t>80104</t>
  </si>
  <si>
    <t xml:space="preserve">Przedszkola </t>
  </si>
  <si>
    <t>2510</t>
  </si>
  <si>
    <t>Dotacja podmiotowa z budżetu dla zakładu budżetowego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</si>
  <si>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</si>
  <si>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</si>
  <si>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</si>
  <si>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</si>
  <si>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</si>
  <si>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</si>
  <si>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Szkolenia pracowników niebędących członkami korpusu służby cywilnej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</si>
  <si>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</si>
  <si>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</si>
  <si>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</si>
  <si>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</si>
  <si>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</si>
  <si>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</si>
  <si>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</si>
  <si>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</si>
  <si>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</si>
  <si>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</si>
  <si>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</si>
  <si>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</si>
  <si>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</si>
  <si>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</si>
  <si>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</si>
  <si>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</si>
  <si>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 oraz niektóre świadczenia rodzinne</t>
  </si>
  <si>
    <t>4130</t>
  </si>
  <si>
    <t>Składki na ubezpieczenie zdrowotne</t>
  </si>
  <si>
    <t>85214</t>
  </si>
  <si>
    <t>Zasiłki i pomoc w naturze oraz składki na ubezpieczenia emerytalne i rentowe</t>
  </si>
  <si>
    <t>4290</t>
  </si>
  <si>
    <t>Zakup świadczeń zdrowotnych dla osób nieobjętych obowiązkiem ubezpieczenia zdrowotnego</t>
  </si>
  <si>
    <t>4330</t>
  </si>
  <si>
    <t>Zakup usług przez jednostki samorządu terytorialnego od innych jednostek samorządu terytorialnego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</si>
  <si>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</si>
  <si>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</si>
  <si>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</si>
  <si>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</si>
  <si>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</si>
  <si>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</si>
  <si>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</si>
  <si>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</si>
  <si>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</si>
  <si>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</si>
  <si>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Pomoc materialna dla uczniów</t>
  </si>
  <si>
    <t>3240</t>
  </si>
  <si>
    <t>Stypendia dla uczniów</t>
  </si>
  <si>
    <t>3260</t>
  </si>
  <si>
    <t>Inne formy pomocy dla uczniów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</si>
  <si>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</si>
  <si>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</si>
  <si>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</si>
  <si>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</si>
  <si>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</si>
  <si>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</si>
  <si>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</si>
  <si>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</si>
  <si>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90015</t>
  </si>
  <si>
    <t>Oświetlenie ulic, placów i dróg</t>
  </si>
  <si>
    <t>90095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</si>
  <si>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</si>
  <si>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</si>
  <si>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</si>
  <si>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</si>
  <si>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</si>
  <si>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</si>
  <si>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926</t>
  </si>
  <si>
    <t>Kultura fizyczna i sport</t>
  </si>
  <si>
    <t>92604</t>
  </si>
  <si>
    <t>Instytucje kultury fizycznej</t>
  </si>
  <si>
    <t>Opłata z tytułu zakupu usług telekomunikacyjnych telefonii stacjonarnej</t>
  </si>
  <si>
    <t>92695</t>
  </si>
  <si>
    <t>2820</t>
  </si>
  <si>
    <t>Dotacja celowa z budżetu na finansowanie lub dofinansowanie zadań zleconych do realizacji stowarzyszeniom</t>
  </si>
  <si>
    <t>OGÓŁEM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</si>
</sst>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  <numFmt numFmtId="170" formatCode="_-* #,##0.0\ _z_ł_-;\-* #,##0.0\ _z_ł_-;_-* &quot;-&quot;?\ _z_ł_-;_-@_-"/>
    <numFmt numFmtId="171" formatCode="#,##0_ ;\-#,##0\ "/>
    <numFmt numFmtId="172" formatCode="0.0"/>
    <numFmt numFmtId="173" formatCode="0.000"/>
    <numFmt numFmtId="174" formatCode="#,##0.000"/>
    <numFmt numFmtId="175" formatCode="#,##0.0"/>
    <numFmt numFmtId="176" formatCode="#,##0.0000"/>
    <numFmt numFmtId="177" formatCode="#,##0.00000"/>
    <numFmt numFmtId="178" formatCode="#,##0.000000"/>
  </numFmts>
  <fonts count="2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u val="single"/>
      <sz val="10"/>
      <name val="Times New Roman CE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25"/>
      <color indexed="8"/>
      <name val="Times New Roman"/>
      <family val="1"/>
    </font>
    <font>
      <sz val="12"/>
      <color indexed="8"/>
      <name val="Times New Roman"/>
      <family val="1"/>
    </font>
    <font>
      <sz val="8.25"/>
      <color indexed="8"/>
      <name val="Times New Roman"/>
      <family val="1"/>
    </font>
    <font>
      <sz val="8.25"/>
      <color indexed="9"/>
      <name val="Times New Roman"/>
      <family val="1"/>
    </font>
    <font>
      <b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indent="1"/>
    </xf>
    <xf numFmtId="3" fontId="4" fillId="0" borderId="1" xfId="0" applyNumberFormat="1" applyFont="1" applyBorder="1" applyAlignment="1">
      <alignment horizontal="right" vertical="center" indent="1"/>
    </xf>
    <xf numFmtId="3" fontId="4" fillId="0" borderId="2" xfId="0" applyNumberFormat="1" applyFont="1" applyBorder="1" applyAlignment="1">
      <alignment horizontal="right" vertical="center" indent="1"/>
    </xf>
    <xf numFmtId="3" fontId="4" fillId="0" borderId="3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" fontId="6" fillId="0" borderId="4" xfId="0" applyNumberFormat="1" applyFont="1" applyBorder="1" applyAlignment="1">
      <alignment horizontal="right" vertical="center" indent="1"/>
    </xf>
    <xf numFmtId="4" fontId="4" fillId="0" borderId="1" xfId="0" applyNumberFormat="1" applyFont="1" applyBorder="1" applyAlignment="1">
      <alignment horizontal="right" vertical="center" indent="1"/>
    </xf>
    <xf numFmtId="4" fontId="4" fillId="0" borderId="2" xfId="0" applyNumberFormat="1" applyFont="1" applyBorder="1" applyAlignment="1">
      <alignment horizontal="right" vertical="center" indent="1"/>
    </xf>
    <xf numFmtId="4" fontId="4" fillId="0" borderId="3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 vertical="center"/>
    </xf>
    <xf numFmtId="4" fontId="16" fillId="0" borderId="4" xfId="0" applyNumberFormat="1" applyFont="1" applyFill="1" applyBorder="1" applyAlignment="1">
      <alignment horizontal="right" vertical="center"/>
    </xf>
    <xf numFmtId="172" fontId="16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left" vertical="center" wrapText="1"/>
    </xf>
    <xf numFmtId="4" fontId="19" fillId="0" borderId="4" xfId="0" applyNumberFormat="1" applyFont="1" applyFill="1" applyBorder="1" applyAlignment="1">
      <alignment horizontal="right" vertical="center"/>
    </xf>
    <xf numFmtId="172" fontId="19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wrapText="1"/>
    </xf>
    <xf numFmtId="4" fontId="13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left" vertical="center" wrapText="1"/>
    </xf>
    <xf numFmtId="172" fontId="13" fillId="0" borderId="4" xfId="0" applyNumberFormat="1" applyFont="1" applyFill="1" applyBorder="1" applyAlignment="1">
      <alignment horizontal="right" vertical="center"/>
    </xf>
    <xf numFmtId="0" fontId="18" fillId="0" borderId="4" xfId="0" applyFont="1" applyBorder="1" applyAlignment="1">
      <alignment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/>
    </xf>
    <xf numFmtId="0" fontId="18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wrapText="1"/>
    </xf>
    <xf numFmtId="0" fontId="16" fillId="0" borderId="4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22" fillId="3" borderId="0" xfId="0" applyFont="1" applyAlignment="1">
      <alignment horizontal="left" vertical="top" wrapText="1"/>
    </xf>
    <xf numFmtId="49" fontId="23" fillId="3" borderId="7" xfId="0" applyFont="1" applyAlignment="1">
      <alignment horizontal="center" vertical="center" wrapText="1"/>
    </xf>
    <xf numFmtId="49" fontId="24" fillId="4" borderId="7" xfId="0" applyFont="1" applyAlignment="1">
      <alignment horizontal="center" vertical="center" wrapText="1"/>
    </xf>
    <xf numFmtId="49" fontId="24" fillId="4" borderId="7" xfId="0" applyFont="1" applyAlignment="1">
      <alignment horizontal="left" vertical="center" wrapText="1"/>
    </xf>
    <xf numFmtId="4" fontId="24" fillId="4" borderId="7" xfId="0" applyNumberFormat="1" applyFont="1" applyFill="1" applyAlignment="1">
      <alignment horizontal="right" vertical="center" wrapText="1"/>
    </xf>
    <xf numFmtId="49" fontId="25" fillId="3" borderId="8" xfId="0" applyFont="1" applyAlignment="1">
      <alignment horizontal="center" vertical="center" wrapText="1"/>
    </xf>
    <xf numFmtId="49" fontId="26" fillId="5" borderId="7" xfId="0" applyFont="1" applyAlignment="1">
      <alignment horizontal="center" vertical="center" wrapText="1"/>
    </xf>
    <xf numFmtId="49" fontId="25" fillId="5" borderId="7" xfId="0" applyFont="1" applyAlignment="1">
      <alignment horizontal="center" vertical="center" wrapText="1"/>
    </xf>
    <xf numFmtId="49" fontId="26" fillId="5" borderId="7" xfId="0" applyFont="1" applyAlignment="1">
      <alignment horizontal="left" vertical="center" wrapText="1"/>
    </xf>
    <xf numFmtId="4" fontId="26" fillId="5" borderId="7" xfId="0" applyNumberFormat="1" applyFont="1" applyAlignment="1">
      <alignment horizontal="right" vertical="center" wrapText="1"/>
    </xf>
    <xf numFmtId="49" fontId="26" fillId="3" borderId="8" xfId="0" applyFont="1" applyAlignment="1">
      <alignment horizontal="center" vertical="center" wrapText="1"/>
    </xf>
    <xf numFmtId="49" fontId="27" fillId="3" borderId="8" xfId="0" applyFont="1" applyAlignment="1">
      <alignment horizontal="center" vertical="center" wrapText="1"/>
    </xf>
    <xf numFmtId="49" fontId="26" fillId="3" borderId="7" xfId="0" applyFont="1" applyAlignment="1">
      <alignment horizontal="center" vertical="center" wrapText="1"/>
    </xf>
    <xf numFmtId="49" fontId="26" fillId="3" borderId="7" xfId="0" applyFont="1" applyAlignment="1">
      <alignment horizontal="left" vertical="center" wrapText="1"/>
    </xf>
    <xf numFmtId="4" fontId="26" fillId="3" borderId="7" xfId="0" applyNumberFormat="1" applyFont="1" applyAlignment="1">
      <alignment horizontal="right" vertical="center" wrapText="1"/>
    </xf>
    <xf numFmtId="49" fontId="26" fillId="5" borderId="7" xfId="0" applyFont="1" applyAlignment="1" quotePrefix="1">
      <alignment horizontal="center" vertical="center" wrapText="1"/>
    </xf>
    <xf numFmtId="49" fontId="26" fillId="0" borderId="9" xfId="0" applyFont="1" applyFill="1" applyBorder="1" applyAlignment="1">
      <alignment horizontal="center" vertical="center" wrapText="1"/>
    </xf>
    <xf numFmtId="49" fontId="26" fillId="0" borderId="10" xfId="0" applyFont="1" applyFill="1" applyBorder="1" applyAlignment="1">
      <alignment horizontal="center" vertical="center" wrapText="1"/>
    </xf>
    <xf numFmtId="49" fontId="26" fillId="0" borderId="7" xfId="0" applyFont="1" applyFill="1" applyAlignment="1">
      <alignment horizontal="center" vertical="center" wrapText="1"/>
    </xf>
    <xf numFmtId="49" fontId="26" fillId="0" borderId="7" xfId="0" applyFont="1" applyFill="1" applyAlignment="1">
      <alignment horizontal="left" vertical="center" wrapText="1"/>
    </xf>
    <xf numFmtId="4" fontId="26" fillId="0" borderId="7" xfId="0" applyNumberFormat="1" applyFont="1" applyFill="1" applyAlignment="1">
      <alignment horizontal="right" vertical="center" wrapText="1"/>
    </xf>
    <xf numFmtId="49" fontId="25" fillId="3" borderId="10" xfId="0" applyFont="1" applyBorder="1" applyAlignment="1">
      <alignment horizontal="center" vertical="center" wrapText="1"/>
    </xf>
    <xf numFmtId="49" fontId="26" fillId="3" borderId="10" xfId="0" applyFont="1" applyBorder="1" applyAlignment="1">
      <alignment horizontal="center" vertical="center" wrapText="1"/>
    </xf>
    <xf numFmtId="49" fontId="26" fillId="3" borderId="11" xfId="0" applyFont="1" applyBorder="1" applyAlignment="1">
      <alignment horizontal="center" vertical="center" wrapText="1"/>
    </xf>
    <xf numFmtId="49" fontId="25" fillId="3" borderId="12" xfId="0" applyFont="1" applyAlignment="1">
      <alignment horizontal="center" vertical="center" wrapText="1"/>
    </xf>
    <xf numFmtId="49" fontId="25" fillId="3" borderId="13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28" fillId="0" borderId="4" xfId="0" applyNumberFormat="1" applyFont="1" applyFill="1" applyBorder="1" applyAlignment="1" applyProtection="1">
      <alignment horizontal="center"/>
      <protection locked="0"/>
    </xf>
    <xf numFmtId="4" fontId="28" fillId="0" borderId="4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50"/>
  <sheetViews>
    <sheetView workbookViewId="0" topLeftCell="A3">
      <selection activeCell="B19" sqref="B19"/>
    </sheetView>
  </sheetViews>
  <sheetFormatPr defaultColWidth="9.00390625" defaultRowHeight="12.75"/>
  <cols>
    <col min="1" max="1" width="5.25390625" style="35" customWidth="1"/>
    <col min="2" max="2" width="39.375" style="35" customWidth="1"/>
    <col min="3" max="3" width="13.00390625" style="35" customWidth="1"/>
    <col min="4" max="4" width="13.875" style="35" customWidth="1"/>
    <col min="5" max="16384" width="9.125" style="35" customWidth="1"/>
  </cols>
  <sheetData>
    <row r="1" ht="14.25" customHeight="1" hidden="1"/>
    <row r="2" ht="12.75" customHeight="1" hidden="1"/>
    <row r="3" ht="12.75" customHeight="1"/>
    <row r="4" spans="2:3" ht="12.75" customHeight="1">
      <c r="B4" s="36"/>
      <c r="C4" s="37"/>
    </row>
    <row r="5" spans="2:3" ht="12.75" customHeight="1">
      <c r="B5" s="38" t="s">
        <v>51</v>
      </c>
      <c r="C5" s="37"/>
    </row>
    <row r="6" spans="2:3" ht="6.75" customHeight="1">
      <c r="B6" s="38"/>
      <c r="C6" s="37"/>
    </row>
    <row r="7" ht="78" customHeight="1">
      <c r="B7" s="39" t="s">
        <v>155</v>
      </c>
    </row>
    <row r="8" ht="0.75" customHeight="1" hidden="1"/>
    <row r="9" ht="23.25" customHeight="1">
      <c r="B9" s="40"/>
    </row>
    <row r="10" spans="1:5" ht="42.75" customHeight="1">
      <c r="A10" s="41" t="s">
        <v>52</v>
      </c>
      <c r="B10" s="41" t="s">
        <v>53</v>
      </c>
      <c r="C10" s="42" t="s">
        <v>54</v>
      </c>
      <c r="D10" s="42" t="s">
        <v>55</v>
      </c>
      <c r="E10" s="43" t="s">
        <v>56</v>
      </c>
    </row>
    <row r="11" spans="1:5" ht="12.75">
      <c r="A11" s="44" t="s">
        <v>57</v>
      </c>
      <c r="B11" s="45" t="s">
        <v>58</v>
      </c>
      <c r="C11" s="46">
        <f>SUM(C12,C17)</f>
        <v>310739</v>
      </c>
      <c r="D11" s="46">
        <f>SUM(D12,D17)</f>
        <v>169864.53</v>
      </c>
      <c r="E11" s="47">
        <f aca="true" t="shared" si="0" ref="E11:E42">IF(C11=0,"-",100*D11/C11)</f>
        <v>54.66469609543701</v>
      </c>
    </row>
    <row r="12" spans="1:5" ht="22.5">
      <c r="A12" s="44"/>
      <c r="B12" s="48" t="s">
        <v>59</v>
      </c>
      <c r="C12" s="49">
        <f>SUM(C13,C14,C15,C16)</f>
        <v>297567</v>
      </c>
      <c r="D12" s="49">
        <f>SUM(D13,D14,D15,D16)</f>
        <v>156692.6</v>
      </c>
      <c r="E12" s="50">
        <f t="shared" si="0"/>
        <v>52.65792241747237</v>
      </c>
    </row>
    <row r="13" spans="1:5" ht="12.75">
      <c r="A13" s="44"/>
      <c r="B13" s="51" t="s">
        <v>60</v>
      </c>
      <c r="C13" s="52">
        <v>0</v>
      </c>
      <c r="D13" s="52">
        <v>30</v>
      </c>
      <c r="E13" s="50" t="str">
        <f t="shared" si="0"/>
        <v>-</v>
      </c>
    </row>
    <row r="14" spans="1:5" ht="12.75">
      <c r="A14" s="44"/>
      <c r="B14" s="53" t="s">
        <v>61</v>
      </c>
      <c r="C14" s="52">
        <v>0</v>
      </c>
      <c r="D14" s="52">
        <v>470</v>
      </c>
      <c r="E14" s="54" t="str">
        <f t="shared" si="0"/>
        <v>-</v>
      </c>
    </row>
    <row r="15" spans="1:5" ht="33.75">
      <c r="A15" s="44"/>
      <c r="B15" s="48" t="s">
        <v>62</v>
      </c>
      <c r="C15" s="52">
        <v>109371</v>
      </c>
      <c r="D15" s="52">
        <v>67391.6</v>
      </c>
      <c r="E15" s="54">
        <f t="shared" si="0"/>
        <v>61.61743058031838</v>
      </c>
    </row>
    <row r="16" spans="1:5" ht="45">
      <c r="A16" s="44"/>
      <c r="B16" s="53" t="s">
        <v>63</v>
      </c>
      <c r="C16" s="52">
        <v>188196</v>
      </c>
      <c r="D16" s="52">
        <v>88801</v>
      </c>
      <c r="E16" s="54">
        <f t="shared" si="0"/>
        <v>47.18538119832515</v>
      </c>
    </row>
    <row r="17" spans="1:5" ht="12.75">
      <c r="A17" s="44"/>
      <c r="B17" s="53" t="s">
        <v>64</v>
      </c>
      <c r="C17" s="49">
        <f>SUM(C18)</f>
        <v>13172</v>
      </c>
      <c r="D17" s="49">
        <f>SUM(D18)</f>
        <v>13171.93</v>
      </c>
      <c r="E17" s="54">
        <f t="shared" si="0"/>
        <v>99.99946856969329</v>
      </c>
    </row>
    <row r="18" spans="1:5" ht="33.75">
      <c r="A18" s="44"/>
      <c r="B18" s="55" t="s">
        <v>65</v>
      </c>
      <c r="C18" s="52">
        <v>13172</v>
      </c>
      <c r="D18" s="52">
        <v>13171.93</v>
      </c>
      <c r="E18" s="54">
        <f t="shared" si="0"/>
        <v>99.99946856969329</v>
      </c>
    </row>
    <row r="19" spans="1:5" ht="12.75">
      <c r="A19" s="44" t="s">
        <v>66</v>
      </c>
      <c r="B19" s="56" t="s">
        <v>67</v>
      </c>
      <c r="C19" s="46">
        <f>SUM(C20)</f>
        <v>1271</v>
      </c>
      <c r="D19" s="46">
        <f>SUM(D20)</f>
        <v>0</v>
      </c>
      <c r="E19" s="47">
        <f t="shared" si="0"/>
        <v>0</v>
      </c>
    </row>
    <row r="20" spans="1:5" ht="12.75">
      <c r="A20" s="44"/>
      <c r="B20" s="48" t="s">
        <v>68</v>
      </c>
      <c r="C20" s="49">
        <f>SUM(C21)</f>
        <v>1271</v>
      </c>
      <c r="D20" s="49">
        <f>SUM(D21)</f>
        <v>0</v>
      </c>
      <c r="E20" s="50">
        <f t="shared" si="0"/>
        <v>0</v>
      </c>
    </row>
    <row r="21" spans="1:5" ht="56.25">
      <c r="A21" s="44"/>
      <c r="B21" s="48" t="s">
        <v>69</v>
      </c>
      <c r="C21" s="52">
        <v>1271</v>
      </c>
      <c r="D21" s="52">
        <v>0</v>
      </c>
      <c r="E21" s="54">
        <f t="shared" si="0"/>
        <v>0</v>
      </c>
    </row>
    <row r="22" spans="1:5" ht="21">
      <c r="A22" s="57" t="s">
        <v>70</v>
      </c>
      <c r="B22" s="58" t="s">
        <v>71</v>
      </c>
      <c r="C22" s="46">
        <f>SUM(C23)</f>
        <v>238000</v>
      </c>
      <c r="D22" s="46">
        <f>SUM(D23)</f>
        <v>198669.67</v>
      </c>
      <c r="E22" s="47">
        <f t="shared" si="0"/>
        <v>83.4746512605042</v>
      </c>
    </row>
    <row r="23" spans="1:5" ht="16.5" customHeight="1">
      <c r="A23" s="59"/>
      <c r="B23" s="60" t="s">
        <v>72</v>
      </c>
      <c r="C23" s="49">
        <f>SUM(C24,C25)</f>
        <v>238000</v>
      </c>
      <c r="D23" s="49">
        <f>SUM(D24,D25)</f>
        <v>198669.67</v>
      </c>
      <c r="E23" s="50">
        <f t="shared" si="0"/>
        <v>83.4746512605042</v>
      </c>
    </row>
    <row r="24" spans="1:5" ht="11.25" customHeight="1">
      <c r="A24" s="59"/>
      <c r="B24" s="53" t="s">
        <v>73</v>
      </c>
      <c r="C24" s="52">
        <v>236000</v>
      </c>
      <c r="D24" s="52">
        <v>198669.67</v>
      </c>
      <c r="E24" s="54">
        <f t="shared" si="0"/>
        <v>84.18206355932203</v>
      </c>
    </row>
    <row r="25" spans="1:5" ht="12" customHeight="1">
      <c r="A25" s="59"/>
      <c r="B25" s="53" t="s">
        <v>61</v>
      </c>
      <c r="C25" s="52">
        <v>2000</v>
      </c>
      <c r="D25" s="52">
        <v>0</v>
      </c>
      <c r="E25" s="54">
        <f t="shared" si="0"/>
        <v>0</v>
      </c>
    </row>
    <row r="26" spans="1:5" ht="12" customHeight="1">
      <c r="A26" s="59"/>
      <c r="B26" s="58" t="s">
        <v>74</v>
      </c>
      <c r="C26" s="46">
        <f>SUM(C27)</f>
        <v>227522</v>
      </c>
      <c r="D26" s="46">
        <f>SUM(D27)</f>
        <v>127521.73</v>
      </c>
      <c r="E26" s="47">
        <f t="shared" si="0"/>
        <v>56.0480876574573</v>
      </c>
    </row>
    <row r="27" spans="1:5" ht="12" customHeight="1">
      <c r="A27" s="59"/>
      <c r="B27" s="53" t="s">
        <v>75</v>
      </c>
      <c r="C27" s="49">
        <f>SUM(C28,C29)</f>
        <v>227522</v>
      </c>
      <c r="D27" s="49">
        <f>SUM(D28,D29)</f>
        <v>127521.73</v>
      </c>
      <c r="E27" s="50">
        <f t="shared" si="0"/>
        <v>56.0480876574573</v>
      </c>
    </row>
    <row r="28" spans="1:5" ht="33.75" customHeight="1">
      <c r="A28" s="59"/>
      <c r="B28" s="48" t="s">
        <v>62</v>
      </c>
      <c r="C28" s="52">
        <v>27522</v>
      </c>
      <c r="D28" s="52">
        <v>27521.73</v>
      </c>
      <c r="E28" s="54">
        <f t="shared" si="0"/>
        <v>99.99901896664487</v>
      </c>
    </row>
    <row r="29" spans="1:5" ht="45" customHeight="1">
      <c r="A29" s="59"/>
      <c r="B29" s="53" t="s">
        <v>63</v>
      </c>
      <c r="C29" s="52">
        <v>200000</v>
      </c>
      <c r="D29" s="52">
        <v>100000</v>
      </c>
      <c r="E29" s="54">
        <f t="shared" si="0"/>
        <v>50</v>
      </c>
    </row>
    <row r="30" spans="1:5" ht="12.75">
      <c r="A30" s="61" t="s">
        <v>76</v>
      </c>
      <c r="B30" s="61" t="s">
        <v>77</v>
      </c>
      <c r="C30" s="46">
        <f>SUM(C31,C37)</f>
        <v>214919</v>
      </c>
      <c r="D30" s="46">
        <f>SUM(D31,D37)</f>
        <v>156335.53</v>
      </c>
      <c r="E30" s="47">
        <f t="shared" si="0"/>
        <v>72.74160497675868</v>
      </c>
    </row>
    <row r="31" spans="1:5" ht="22.5">
      <c r="A31" s="59"/>
      <c r="B31" s="53" t="s">
        <v>78</v>
      </c>
      <c r="C31" s="49">
        <f>SUM(C32,C33,C35,C34,C36)</f>
        <v>185770</v>
      </c>
      <c r="D31" s="49">
        <f>SUM(D32,D33,D35,D34,D36)</f>
        <v>127187.23</v>
      </c>
      <c r="E31" s="50">
        <f t="shared" si="0"/>
        <v>68.46489207084029</v>
      </c>
    </row>
    <row r="32" spans="1:5" ht="22.5">
      <c r="A32" s="59"/>
      <c r="B32" s="51" t="s">
        <v>79</v>
      </c>
      <c r="C32" s="52">
        <v>92249</v>
      </c>
      <c r="D32" s="52">
        <v>93190</v>
      </c>
      <c r="E32" s="54">
        <f t="shared" si="0"/>
        <v>101.02006525815997</v>
      </c>
    </row>
    <row r="33" spans="1:5" ht="56.25">
      <c r="A33" s="59"/>
      <c r="B33" s="51" t="s">
        <v>69</v>
      </c>
      <c r="C33" s="52">
        <v>30000</v>
      </c>
      <c r="D33" s="52">
        <v>29764.09</v>
      </c>
      <c r="E33" s="54">
        <f t="shared" si="0"/>
        <v>99.21363333333333</v>
      </c>
    </row>
    <row r="34" spans="1:5" ht="33.75">
      <c r="A34" s="59"/>
      <c r="B34" s="62" t="s">
        <v>80</v>
      </c>
      <c r="C34" s="52">
        <v>58000</v>
      </c>
      <c r="D34" s="52">
        <v>0</v>
      </c>
      <c r="E34" s="54">
        <f t="shared" si="0"/>
        <v>0</v>
      </c>
    </row>
    <row r="35" spans="1:5" ht="12" customHeight="1">
      <c r="A35" s="59"/>
      <c r="B35" s="63" t="s">
        <v>81</v>
      </c>
      <c r="C35" s="52">
        <v>5150</v>
      </c>
      <c r="D35" s="52">
        <v>3862.35</v>
      </c>
      <c r="E35" s="54">
        <f t="shared" si="0"/>
        <v>74.99708737864077</v>
      </c>
    </row>
    <row r="36" spans="1:5" ht="12" customHeight="1">
      <c r="A36" s="59"/>
      <c r="B36" s="53" t="s">
        <v>61</v>
      </c>
      <c r="C36" s="52">
        <v>371</v>
      </c>
      <c r="D36" s="52">
        <v>370.79</v>
      </c>
      <c r="E36" s="54">
        <f t="shared" si="0"/>
        <v>99.94339622641509</v>
      </c>
    </row>
    <row r="37" spans="1:5" ht="17.25" customHeight="1">
      <c r="A37" s="59"/>
      <c r="B37" s="53" t="s">
        <v>82</v>
      </c>
      <c r="C37" s="49">
        <f>SUM(C38)</f>
        <v>29149</v>
      </c>
      <c r="D37" s="49">
        <f>SUM(D38)</f>
        <v>29148.3</v>
      </c>
      <c r="E37" s="50">
        <f t="shared" si="0"/>
        <v>99.99759854540464</v>
      </c>
    </row>
    <row r="38" spans="1:5" ht="12.75" customHeight="1">
      <c r="A38" s="59"/>
      <c r="B38" s="64" t="s">
        <v>83</v>
      </c>
      <c r="C38" s="52">
        <v>29149</v>
      </c>
      <c r="D38" s="52">
        <v>29148.3</v>
      </c>
      <c r="E38" s="54">
        <f t="shared" si="0"/>
        <v>99.99759854540464</v>
      </c>
    </row>
    <row r="39" spans="1:5" ht="12.75">
      <c r="A39" s="44" t="s">
        <v>84</v>
      </c>
      <c r="B39" s="61" t="s">
        <v>85</v>
      </c>
      <c r="C39" s="46">
        <f>SUM(C40,C43,C47)</f>
        <v>122055</v>
      </c>
      <c r="D39" s="46">
        <f>SUM(D40,D43,D47)</f>
        <v>87698.52</v>
      </c>
      <c r="E39" s="47">
        <f t="shared" si="0"/>
        <v>71.85164065380361</v>
      </c>
    </row>
    <row r="40" spans="1:5" ht="12.75">
      <c r="A40" s="59"/>
      <c r="B40" s="51" t="s">
        <v>86</v>
      </c>
      <c r="C40" s="49">
        <f>SUM(C41,C42)</f>
        <v>60309</v>
      </c>
      <c r="D40" s="49">
        <f>SUM(D41,D42)</f>
        <v>46825.18</v>
      </c>
      <c r="E40" s="50">
        <f t="shared" si="0"/>
        <v>77.64210980119053</v>
      </c>
    </row>
    <row r="41" spans="1:5" ht="34.5" customHeight="1">
      <c r="A41" s="59"/>
      <c r="B41" s="53" t="s">
        <v>65</v>
      </c>
      <c r="C41" s="52">
        <v>55540</v>
      </c>
      <c r="D41" s="52">
        <v>42730</v>
      </c>
      <c r="E41" s="54">
        <f t="shared" si="0"/>
        <v>76.93554195174649</v>
      </c>
    </row>
    <row r="42" spans="1:5" ht="33.75">
      <c r="A42" s="59"/>
      <c r="B42" s="51" t="s">
        <v>87</v>
      </c>
      <c r="C42" s="52">
        <v>4769</v>
      </c>
      <c r="D42" s="52">
        <v>4095.18</v>
      </c>
      <c r="E42" s="54">
        <f t="shared" si="0"/>
        <v>85.87083245963514</v>
      </c>
    </row>
    <row r="43" spans="1:5" ht="22.5">
      <c r="A43" s="59"/>
      <c r="B43" s="51" t="s">
        <v>88</v>
      </c>
      <c r="C43" s="49">
        <f>SUM(C44,C45,C46)</f>
        <v>40646</v>
      </c>
      <c r="D43" s="49">
        <f>SUM(D44,D45,D46)</f>
        <v>39582.2</v>
      </c>
      <c r="E43" s="50">
        <f aca="true" t="shared" si="1" ref="E43:E74">IF(C43=0,"-",100*D43/C43)</f>
        <v>97.38276829208284</v>
      </c>
    </row>
    <row r="44" spans="1:5" ht="12.75">
      <c r="A44" s="59"/>
      <c r="B44" s="51" t="s">
        <v>89</v>
      </c>
      <c r="C44" s="52">
        <v>3146</v>
      </c>
      <c r="D44" s="52">
        <v>3145.51</v>
      </c>
      <c r="E44" s="54">
        <f t="shared" si="1"/>
        <v>99.98442466624284</v>
      </c>
    </row>
    <row r="45" spans="1:5" ht="12.75">
      <c r="A45" s="59"/>
      <c r="B45" s="51" t="s">
        <v>90</v>
      </c>
      <c r="C45" s="52">
        <v>17500</v>
      </c>
      <c r="D45" s="52">
        <v>19015.77</v>
      </c>
      <c r="E45" s="54">
        <f t="shared" si="1"/>
        <v>108.66154285714286</v>
      </c>
    </row>
    <row r="46" spans="1:5" ht="12.75">
      <c r="A46" s="59"/>
      <c r="B46" s="51" t="s">
        <v>83</v>
      </c>
      <c r="C46" s="52">
        <v>20000</v>
      </c>
      <c r="D46" s="52">
        <v>17420.92</v>
      </c>
      <c r="E46" s="54">
        <f t="shared" si="1"/>
        <v>87.10459999999999</v>
      </c>
    </row>
    <row r="47" spans="1:5" ht="12.75">
      <c r="A47" s="59"/>
      <c r="B47" s="51" t="s">
        <v>91</v>
      </c>
      <c r="C47" s="49">
        <f>SUM(C48)</f>
        <v>21100</v>
      </c>
      <c r="D47" s="49">
        <f>SUM(D48)</f>
        <v>1291.14</v>
      </c>
      <c r="E47" s="50">
        <f t="shared" si="1"/>
        <v>6.11914691943128</v>
      </c>
    </row>
    <row r="48" spans="1:5" ht="12.75">
      <c r="A48" s="59"/>
      <c r="B48" s="51" t="s">
        <v>83</v>
      </c>
      <c r="C48" s="52">
        <v>21100</v>
      </c>
      <c r="D48" s="52">
        <v>1291.14</v>
      </c>
      <c r="E48" s="54">
        <f t="shared" si="1"/>
        <v>6.11914691943128</v>
      </c>
    </row>
    <row r="49" spans="1:5" ht="32.25">
      <c r="A49" s="44" t="s">
        <v>92</v>
      </c>
      <c r="B49" s="65" t="s">
        <v>93</v>
      </c>
      <c r="C49" s="46">
        <f>SUM(C50,C52,C54)</f>
        <v>11550</v>
      </c>
      <c r="D49" s="46">
        <f>SUM(D50,D52,D54)</f>
        <v>8383</v>
      </c>
      <c r="E49" s="47">
        <f t="shared" si="1"/>
        <v>72.58008658008659</v>
      </c>
    </row>
    <row r="50" spans="1:5" ht="33.75">
      <c r="A50" s="59"/>
      <c r="B50" s="51" t="s">
        <v>94</v>
      </c>
      <c r="C50" s="49">
        <f>SUM(C51)</f>
        <v>1784</v>
      </c>
      <c r="D50" s="49">
        <f>SUM(D51)</f>
        <v>1337</v>
      </c>
      <c r="E50" s="50">
        <f t="shared" si="1"/>
        <v>74.9439461883408</v>
      </c>
    </row>
    <row r="51" spans="1:5" ht="33.75" customHeight="1">
      <c r="A51" s="59"/>
      <c r="B51" s="64" t="s">
        <v>65</v>
      </c>
      <c r="C51" s="52">
        <v>1784</v>
      </c>
      <c r="D51" s="52">
        <v>1337</v>
      </c>
      <c r="E51" s="54">
        <f t="shared" si="1"/>
        <v>74.9439461883408</v>
      </c>
    </row>
    <row r="52" spans="1:5" ht="15.75" customHeight="1">
      <c r="A52" s="59"/>
      <c r="B52" s="64" t="s">
        <v>95</v>
      </c>
      <c r="C52" s="49">
        <f>SUM(C53)</f>
        <v>2720</v>
      </c>
      <c r="D52" s="49">
        <f>SUM(D53)</f>
        <v>0</v>
      </c>
      <c r="E52" s="54">
        <f t="shared" si="1"/>
        <v>0</v>
      </c>
    </row>
    <row r="53" spans="1:5" ht="33.75" customHeight="1">
      <c r="A53" s="59"/>
      <c r="B53" s="64" t="s">
        <v>65</v>
      </c>
      <c r="C53" s="52">
        <v>2720</v>
      </c>
      <c r="D53" s="52">
        <v>0</v>
      </c>
      <c r="E53" s="54">
        <f t="shared" si="1"/>
        <v>0</v>
      </c>
    </row>
    <row r="54" spans="1:5" ht="55.5" customHeight="1">
      <c r="A54" s="59"/>
      <c r="B54" s="64" t="s">
        <v>96</v>
      </c>
      <c r="C54" s="49">
        <f>SUM(C55)</f>
        <v>7046</v>
      </c>
      <c r="D54" s="49">
        <f>SUM(D55)</f>
        <v>7046</v>
      </c>
      <c r="E54" s="50">
        <f t="shared" si="1"/>
        <v>100</v>
      </c>
    </row>
    <row r="55" spans="1:5" ht="33.75" customHeight="1">
      <c r="A55" s="59"/>
      <c r="B55" s="64" t="s">
        <v>65</v>
      </c>
      <c r="C55" s="52">
        <v>7046</v>
      </c>
      <c r="D55" s="52">
        <v>7046</v>
      </c>
      <c r="E55" s="54">
        <f t="shared" si="1"/>
        <v>100</v>
      </c>
    </row>
    <row r="56" spans="1:5" ht="21.75">
      <c r="A56" s="57" t="s">
        <v>97</v>
      </c>
      <c r="B56" s="66" t="s">
        <v>98</v>
      </c>
      <c r="C56" s="46">
        <f>SUM(C57)</f>
        <v>500</v>
      </c>
      <c r="D56" s="46">
        <f>SUM(D57)</f>
        <v>500</v>
      </c>
      <c r="E56" s="47">
        <f t="shared" si="1"/>
        <v>100</v>
      </c>
    </row>
    <row r="57" spans="1:5" ht="16.5" customHeight="1">
      <c r="A57" s="59"/>
      <c r="B57" s="64" t="s">
        <v>99</v>
      </c>
      <c r="C57" s="49">
        <f>SUM(C58)</f>
        <v>500</v>
      </c>
      <c r="D57" s="49">
        <f>SUM(D58)</f>
        <v>500</v>
      </c>
      <c r="E57" s="50">
        <f t="shared" si="1"/>
        <v>100</v>
      </c>
    </row>
    <row r="58" spans="1:5" ht="33" customHeight="1">
      <c r="A58" s="59"/>
      <c r="B58" s="51" t="s">
        <v>65</v>
      </c>
      <c r="C58" s="52">
        <v>500</v>
      </c>
      <c r="D58" s="52">
        <v>500</v>
      </c>
      <c r="E58" s="54">
        <f t="shared" si="1"/>
        <v>100</v>
      </c>
    </row>
    <row r="59" spans="1:5" ht="43.5" customHeight="1">
      <c r="A59" s="67" t="s">
        <v>100</v>
      </c>
      <c r="B59" s="65" t="s">
        <v>101</v>
      </c>
      <c r="C59" s="46">
        <f>SUM(C60,C63,C71,C83,C87)</f>
        <v>6385817</v>
      </c>
      <c r="D59" s="46">
        <f>SUM(D60,D63,D71,D83,D87)</f>
        <v>4857048.74</v>
      </c>
      <c r="E59" s="47">
        <f t="shared" si="1"/>
        <v>76.05994252575668</v>
      </c>
    </row>
    <row r="60" spans="1:5" ht="24" customHeight="1">
      <c r="A60" s="59"/>
      <c r="B60" s="51" t="s">
        <v>102</v>
      </c>
      <c r="C60" s="49">
        <f>SUM(C61,C62)</f>
        <v>37400</v>
      </c>
      <c r="D60" s="49">
        <f>SUM(D61,D62)</f>
        <v>15462.73</v>
      </c>
      <c r="E60" s="50">
        <f t="shared" si="1"/>
        <v>41.344197860962566</v>
      </c>
    </row>
    <row r="61" spans="1:5" ht="23.25" customHeight="1">
      <c r="A61" s="59"/>
      <c r="B61" s="51" t="s">
        <v>103</v>
      </c>
      <c r="C61" s="52">
        <v>37000</v>
      </c>
      <c r="D61" s="52">
        <v>15451.73</v>
      </c>
      <c r="E61" s="54">
        <f t="shared" si="1"/>
        <v>41.761432432432436</v>
      </c>
    </row>
    <row r="62" spans="1:5" ht="23.25" customHeight="1">
      <c r="A62" s="59"/>
      <c r="B62" s="51" t="s">
        <v>104</v>
      </c>
      <c r="C62" s="52">
        <v>400</v>
      </c>
      <c r="D62" s="52">
        <v>11</v>
      </c>
      <c r="E62" s="54">
        <f t="shared" si="1"/>
        <v>2.75</v>
      </c>
    </row>
    <row r="63" spans="1:5" ht="56.25" customHeight="1">
      <c r="A63" s="61"/>
      <c r="B63" s="68" t="s">
        <v>105</v>
      </c>
      <c r="C63" s="49">
        <f>SUM(C64,C65,C66,C67,C68,C69,C70)</f>
        <v>798747</v>
      </c>
      <c r="D63" s="49">
        <f>SUM(D64,D65,D66,D67,D68,D69,D70)</f>
        <v>584284.22</v>
      </c>
      <c r="E63" s="50">
        <f t="shared" si="1"/>
        <v>73.15009884231178</v>
      </c>
    </row>
    <row r="64" spans="1:5" ht="12.75">
      <c r="A64" s="59"/>
      <c r="B64" s="51" t="s">
        <v>106</v>
      </c>
      <c r="C64" s="52">
        <v>757773</v>
      </c>
      <c r="D64" s="52">
        <v>557171.28</v>
      </c>
      <c r="E64" s="54">
        <f t="shared" si="1"/>
        <v>73.5274653491217</v>
      </c>
    </row>
    <row r="65" spans="1:5" ht="12.75">
      <c r="A65" s="59"/>
      <c r="B65" s="51" t="s">
        <v>107</v>
      </c>
      <c r="C65" s="52">
        <v>430</v>
      </c>
      <c r="D65" s="52">
        <v>291</v>
      </c>
      <c r="E65" s="54">
        <f t="shared" si="1"/>
        <v>67.67441860465117</v>
      </c>
    </row>
    <row r="66" spans="1:5" ht="12.75">
      <c r="A66" s="59"/>
      <c r="B66" s="51" t="s">
        <v>108</v>
      </c>
      <c r="C66" s="52">
        <v>5677</v>
      </c>
      <c r="D66" s="52">
        <v>5146.75</v>
      </c>
      <c r="E66" s="54">
        <f t="shared" si="1"/>
        <v>90.6596794081381</v>
      </c>
    </row>
    <row r="67" spans="1:5" ht="12.75">
      <c r="A67" s="59"/>
      <c r="B67" s="51" t="s">
        <v>109</v>
      </c>
      <c r="C67" s="52">
        <v>27987</v>
      </c>
      <c r="D67" s="52">
        <v>19175</v>
      </c>
      <c r="E67" s="54">
        <f t="shared" si="1"/>
        <v>68.51395290670669</v>
      </c>
    </row>
    <row r="68" spans="1:5" ht="12.75">
      <c r="A68" s="59"/>
      <c r="B68" s="51" t="s">
        <v>110</v>
      </c>
      <c r="C68" s="52">
        <v>2500</v>
      </c>
      <c r="D68" s="52">
        <v>2500</v>
      </c>
      <c r="E68" s="54">
        <f t="shared" si="1"/>
        <v>100</v>
      </c>
    </row>
    <row r="69" spans="1:5" ht="12.75">
      <c r="A69" s="59"/>
      <c r="B69" s="51" t="s">
        <v>60</v>
      </c>
      <c r="C69" s="52">
        <v>80</v>
      </c>
      <c r="D69" s="52">
        <v>0</v>
      </c>
      <c r="E69" s="54">
        <f t="shared" si="1"/>
        <v>0</v>
      </c>
    </row>
    <row r="70" spans="1:5" ht="22.5">
      <c r="A70" s="59"/>
      <c r="B70" s="51" t="s">
        <v>104</v>
      </c>
      <c r="C70" s="52">
        <v>4300</v>
      </c>
      <c r="D70" s="52">
        <v>0.19</v>
      </c>
      <c r="E70" s="54">
        <f t="shared" si="1"/>
        <v>0.004418604651162791</v>
      </c>
    </row>
    <row r="71" spans="1:5" ht="55.5" customHeight="1">
      <c r="A71" s="59"/>
      <c r="B71" s="51" t="s">
        <v>111</v>
      </c>
      <c r="C71" s="49">
        <f>SUM(C72,C73,C74,C75,C76,C77,C78,C79,C80,C81,C82)</f>
        <v>1380819</v>
      </c>
      <c r="D71" s="49">
        <f>SUM(D72,D73,D74,D75,D76,D77,D78,D79,D80,D81,D82)</f>
        <v>1083663.2200000002</v>
      </c>
      <c r="E71" s="50">
        <f t="shared" si="1"/>
        <v>78.4797442677136</v>
      </c>
    </row>
    <row r="72" spans="1:5" ht="12.75">
      <c r="A72" s="59"/>
      <c r="B72" s="51" t="s">
        <v>106</v>
      </c>
      <c r="C72" s="52">
        <v>682393</v>
      </c>
      <c r="D72" s="52">
        <v>498364.71</v>
      </c>
      <c r="E72" s="54">
        <f t="shared" si="1"/>
        <v>73.03192002262625</v>
      </c>
    </row>
    <row r="73" spans="1:5" ht="12.75">
      <c r="A73" s="59"/>
      <c r="B73" s="51" t="s">
        <v>107</v>
      </c>
      <c r="C73" s="52">
        <v>284831</v>
      </c>
      <c r="D73" s="52">
        <v>203943.95</v>
      </c>
      <c r="E73" s="54">
        <f t="shared" si="1"/>
        <v>71.60173927697477</v>
      </c>
    </row>
    <row r="74" spans="1:5" ht="12.75">
      <c r="A74" s="59"/>
      <c r="B74" s="51" t="s">
        <v>108</v>
      </c>
      <c r="C74" s="52">
        <v>7630</v>
      </c>
      <c r="D74" s="52">
        <v>6543.65</v>
      </c>
      <c r="E74" s="54">
        <f t="shared" si="1"/>
        <v>85.76212319790301</v>
      </c>
    </row>
    <row r="75" spans="1:5" ht="12.75">
      <c r="A75" s="59"/>
      <c r="B75" s="51" t="s">
        <v>109</v>
      </c>
      <c r="C75" s="52">
        <v>135675</v>
      </c>
      <c r="D75" s="52">
        <v>87719.35</v>
      </c>
      <c r="E75" s="54">
        <f aca="true" t="shared" si="2" ref="E75:E106">IF(C75=0,"-",100*D75/C75)</f>
        <v>64.65402616546895</v>
      </c>
    </row>
    <row r="76" spans="1:5" ht="12.75">
      <c r="A76" s="59"/>
      <c r="B76" s="51" t="s">
        <v>112</v>
      </c>
      <c r="C76" s="52">
        <v>33000</v>
      </c>
      <c r="D76" s="52">
        <v>33263.2</v>
      </c>
      <c r="E76" s="54">
        <f t="shared" si="2"/>
        <v>100.79757575757574</v>
      </c>
    </row>
    <row r="77" spans="1:5" ht="12.75">
      <c r="A77" s="59"/>
      <c r="B77" s="51" t="s">
        <v>113</v>
      </c>
      <c r="C77" s="52">
        <v>990</v>
      </c>
      <c r="D77" s="52">
        <v>1010</v>
      </c>
      <c r="E77" s="54">
        <f t="shared" si="2"/>
        <v>102.02020202020202</v>
      </c>
    </row>
    <row r="78" spans="1:5" ht="12.75">
      <c r="A78" s="59"/>
      <c r="B78" s="51" t="s">
        <v>114</v>
      </c>
      <c r="C78" s="52">
        <v>40000</v>
      </c>
      <c r="D78" s="52">
        <v>32030</v>
      </c>
      <c r="E78" s="54">
        <f t="shared" si="2"/>
        <v>80.075</v>
      </c>
    </row>
    <row r="79" spans="1:5" ht="12.75">
      <c r="A79" s="59"/>
      <c r="B79" s="51" t="s">
        <v>115</v>
      </c>
      <c r="C79" s="52">
        <v>167100</v>
      </c>
      <c r="D79" s="52">
        <v>206795.72</v>
      </c>
      <c r="E79" s="54">
        <f t="shared" si="2"/>
        <v>123.75566726511072</v>
      </c>
    </row>
    <row r="80" spans="1:5" ht="12.75">
      <c r="A80" s="59"/>
      <c r="B80" s="51" t="s">
        <v>116</v>
      </c>
      <c r="C80" s="52">
        <v>700</v>
      </c>
      <c r="D80" s="52">
        <v>342</v>
      </c>
      <c r="E80" s="54">
        <f t="shared" si="2"/>
        <v>48.857142857142854</v>
      </c>
    </row>
    <row r="81" spans="1:5" ht="12.75">
      <c r="A81" s="59"/>
      <c r="B81" s="51" t="s">
        <v>60</v>
      </c>
      <c r="C81" s="52">
        <v>3500</v>
      </c>
      <c r="D81" s="52">
        <v>2559.6</v>
      </c>
      <c r="E81" s="54">
        <f t="shared" si="2"/>
        <v>73.13142857142857</v>
      </c>
    </row>
    <row r="82" spans="1:5" ht="22.5">
      <c r="A82" s="59"/>
      <c r="B82" s="51" t="s">
        <v>104</v>
      </c>
      <c r="C82" s="52">
        <v>25000</v>
      </c>
      <c r="D82" s="52">
        <v>11091.04</v>
      </c>
      <c r="E82" s="54">
        <f t="shared" si="2"/>
        <v>44.36416</v>
      </c>
    </row>
    <row r="83" spans="1:5" ht="45">
      <c r="A83" s="59"/>
      <c r="B83" s="51" t="s">
        <v>117</v>
      </c>
      <c r="C83" s="49">
        <f>SUM(C84,C85,C86)</f>
        <v>166500</v>
      </c>
      <c r="D83" s="49">
        <f>SUM(D84,D85,D86)</f>
        <v>163035.43</v>
      </c>
      <c r="E83" s="50">
        <f t="shared" si="2"/>
        <v>97.91917717717718</v>
      </c>
    </row>
    <row r="84" spans="1:5" ht="12.75">
      <c r="A84" s="59"/>
      <c r="B84" s="51" t="s">
        <v>118</v>
      </c>
      <c r="C84" s="52">
        <v>42000</v>
      </c>
      <c r="D84" s="52">
        <v>36802</v>
      </c>
      <c r="E84" s="54">
        <f t="shared" si="2"/>
        <v>87.62380952380953</v>
      </c>
    </row>
    <row r="85" spans="1:5" ht="22.5">
      <c r="A85" s="59"/>
      <c r="B85" s="51" t="s">
        <v>119</v>
      </c>
      <c r="C85" s="52">
        <v>111000</v>
      </c>
      <c r="D85" s="52">
        <v>115537.82</v>
      </c>
      <c r="E85" s="54">
        <f t="shared" si="2"/>
        <v>104.08812612612613</v>
      </c>
    </row>
    <row r="86" spans="1:5" ht="33.75">
      <c r="A86" s="59"/>
      <c r="B86" s="51" t="s">
        <v>120</v>
      </c>
      <c r="C86" s="52">
        <v>13500</v>
      </c>
      <c r="D86" s="52">
        <v>10695.61</v>
      </c>
      <c r="E86" s="54">
        <f t="shared" si="2"/>
        <v>79.22674074074074</v>
      </c>
    </row>
    <row r="87" spans="1:5" ht="22.5">
      <c r="A87" s="59"/>
      <c r="B87" s="51" t="s">
        <v>121</v>
      </c>
      <c r="C87" s="49">
        <f>SUM(C88,C89)</f>
        <v>4002351</v>
      </c>
      <c r="D87" s="49">
        <f>SUM(D88,D89)</f>
        <v>3010603.14</v>
      </c>
      <c r="E87" s="50">
        <f t="shared" si="2"/>
        <v>75.22086743516498</v>
      </c>
    </row>
    <row r="88" spans="1:5" ht="12.75">
      <c r="A88" s="59"/>
      <c r="B88" s="51" t="s">
        <v>122</v>
      </c>
      <c r="C88" s="52">
        <v>3977351</v>
      </c>
      <c r="D88" s="52">
        <v>2995203</v>
      </c>
      <c r="E88" s="54">
        <f t="shared" si="2"/>
        <v>75.30647911134824</v>
      </c>
    </row>
    <row r="89" spans="1:5" ht="12.75">
      <c r="A89" s="59"/>
      <c r="B89" s="51" t="s">
        <v>123</v>
      </c>
      <c r="C89" s="52">
        <v>25000</v>
      </c>
      <c r="D89" s="52">
        <v>15400.14</v>
      </c>
      <c r="E89" s="54">
        <f t="shared" si="2"/>
        <v>61.60056</v>
      </c>
    </row>
    <row r="90" spans="1:5" ht="12.75">
      <c r="A90" s="61" t="s">
        <v>124</v>
      </c>
      <c r="B90" s="65" t="s">
        <v>125</v>
      </c>
      <c r="C90" s="46">
        <f>SUM(C91,C93)</f>
        <v>10264863</v>
      </c>
      <c r="D90" s="46">
        <f>SUM(D91,D93)</f>
        <v>8385088</v>
      </c>
      <c r="E90" s="47">
        <f t="shared" si="2"/>
        <v>81.68728603586818</v>
      </c>
    </row>
    <row r="91" spans="1:5" ht="33.75">
      <c r="A91" s="59"/>
      <c r="B91" s="51" t="s">
        <v>126</v>
      </c>
      <c r="C91" s="49">
        <f>SUM(C92)</f>
        <v>6962193</v>
      </c>
      <c r="D91" s="49">
        <f>SUM(D92)</f>
        <v>5908081</v>
      </c>
      <c r="E91" s="50">
        <f t="shared" si="2"/>
        <v>84.85948321168344</v>
      </c>
    </row>
    <row r="92" spans="1:5" ht="12.75">
      <c r="A92" s="59"/>
      <c r="B92" s="51" t="s">
        <v>127</v>
      </c>
      <c r="C92" s="52">
        <v>6962193</v>
      </c>
      <c r="D92" s="52">
        <v>5908081</v>
      </c>
      <c r="E92" s="54">
        <f t="shared" si="2"/>
        <v>84.85948321168344</v>
      </c>
    </row>
    <row r="93" spans="1:5" ht="22.5">
      <c r="A93" s="59"/>
      <c r="B93" s="51" t="s">
        <v>128</v>
      </c>
      <c r="C93" s="49">
        <f>SUM(C94)</f>
        <v>3302670</v>
      </c>
      <c r="D93" s="49">
        <f>SUM(D94)</f>
        <v>2477007</v>
      </c>
      <c r="E93" s="50">
        <f t="shared" si="2"/>
        <v>75.00013625339498</v>
      </c>
    </row>
    <row r="94" spans="1:5" ht="12.75">
      <c r="A94" s="59"/>
      <c r="B94" s="51" t="s">
        <v>127</v>
      </c>
      <c r="C94" s="52">
        <v>3302670</v>
      </c>
      <c r="D94" s="52">
        <v>2477007</v>
      </c>
      <c r="E94" s="54">
        <f t="shared" si="2"/>
        <v>75.00013625339498</v>
      </c>
    </row>
    <row r="95" spans="1:5" ht="12.75">
      <c r="A95" s="61" t="s">
        <v>129</v>
      </c>
      <c r="B95" s="65" t="s">
        <v>130</v>
      </c>
      <c r="C95" s="46">
        <f>SUM(C96,C99,C101)</f>
        <v>69218</v>
      </c>
      <c r="D95" s="46">
        <f>SUM(D96,D99,D101)</f>
        <v>56173</v>
      </c>
      <c r="E95" s="47">
        <f t="shared" si="2"/>
        <v>81.15374613539831</v>
      </c>
    </row>
    <row r="96" spans="1:5" ht="12.75">
      <c r="A96" s="59"/>
      <c r="B96" s="51" t="s">
        <v>131</v>
      </c>
      <c r="C96" s="49">
        <f>SUM(C97,C98)</f>
        <v>36444</v>
      </c>
      <c r="D96" s="49">
        <f>SUM(D97,D98)</f>
        <v>23506</v>
      </c>
      <c r="E96" s="50">
        <f t="shared" si="2"/>
        <v>64.49895730435738</v>
      </c>
    </row>
    <row r="97" spans="1:5" ht="15" customHeight="1">
      <c r="A97" s="59"/>
      <c r="B97" s="64" t="s">
        <v>132</v>
      </c>
      <c r="C97" s="52">
        <v>840</v>
      </c>
      <c r="D97" s="52">
        <v>1060</v>
      </c>
      <c r="E97" s="54">
        <f t="shared" si="2"/>
        <v>126.19047619047619</v>
      </c>
    </row>
    <row r="98" spans="1:5" ht="33.75">
      <c r="A98" s="59"/>
      <c r="B98" s="51" t="s">
        <v>133</v>
      </c>
      <c r="C98" s="52">
        <v>35604</v>
      </c>
      <c r="D98" s="52">
        <v>22446</v>
      </c>
      <c r="E98" s="54">
        <f t="shared" si="2"/>
        <v>63.04347826086956</v>
      </c>
    </row>
    <row r="99" spans="1:5" ht="12.75">
      <c r="A99" s="59"/>
      <c r="B99" s="64" t="s">
        <v>134</v>
      </c>
      <c r="C99" s="49">
        <f>SUM(C100)</f>
        <v>450</v>
      </c>
      <c r="D99" s="49">
        <f>SUM(D100)</f>
        <v>343</v>
      </c>
      <c r="E99" s="50">
        <f t="shared" si="2"/>
        <v>76.22222222222223</v>
      </c>
    </row>
    <row r="100" spans="1:5" ht="12.75">
      <c r="A100" s="59"/>
      <c r="B100" s="51" t="s">
        <v>132</v>
      </c>
      <c r="C100" s="52">
        <v>450</v>
      </c>
      <c r="D100" s="52">
        <v>343</v>
      </c>
      <c r="E100" s="54">
        <f t="shared" si="2"/>
        <v>76.22222222222223</v>
      </c>
    </row>
    <row r="101" spans="1:5" ht="12.75">
      <c r="A101" s="59"/>
      <c r="B101" s="51" t="s">
        <v>135</v>
      </c>
      <c r="C101" s="49">
        <f>SUM(C102)</f>
        <v>32324</v>
      </c>
      <c r="D101" s="49">
        <f>SUM(D102)</f>
        <v>32324</v>
      </c>
      <c r="E101" s="50">
        <f t="shared" si="2"/>
        <v>100</v>
      </c>
    </row>
    <row r="102" spans="1:5" ht="33.75">
      <c r="A102" s="59"/>
      <c r="B102" s="51" t="s">
        <v>133</v>
      </c>
      <c r="C102" s="52">
        <v>32324</v>
      </c>
      <c r="D102" s="52">
        <v>32324</v>
      </c>
      <c r="E102" s="54">
        <f t="shared" si="2"/>
        <v>100</v>
      </c>
    </row>
    <row r="103" spans="1:5" ht="12.75">
      <c r="A103" s="61" t="s">
        <v>136</v>
      </c>
      <c r="B103" s="65" t="s">
        <v>137</v>
      </c>
      <c r="C103" s="46">
        <f>SUM(C104,C107,C109,C112,C114,C116)</f>
        <v>4890680</v>
      </c>
      <c r="D103" s="46">
        <f>SUM(D104,D107,D109,D112,D114,D116)</f>
        <v>3355940.4600000004</v>
      </c>
      <c r="E103" s="47">
        <f t="shared" si="2"/>
        <v>68.61909713986604</v>
      </c>
    </row>
    <row r="104" spans="1:5" ht="34.5" customHeight="1">
      <c r="A104" s="59"/>
      <c r="B104" s="51" t="s">
        <v>138</v>
      </c>
      <c r="C104" s="49">
        <f>SUM(C105,C106)</f>
        <v>4401000</v>
      </c>
      <c r="D104" s="49">
        <f>SUM(D105,D106)</f>
        <v>2969896.27</v>
      </c>
      <c r="E104" s="50">
        <f t="shared" si="2"/>
        <v>67.48230561236083</v>
      </c>
    </row>
    <row r="105" spans="1:5" ht="34.5" customHeight="1">
      <c r="A105" s="59"/>
      <c r="B105" s="51" t="s">
        <v>65</v>
      </c>
      <c r="C105" s="52">
        <v>4400000</v>
      </c>
      <c r="D105" s="52">
        <v>2967933</v>
      </c>
      <c r="E105" s="54">
        <f t="shared" si="2"/>
        <v>67.45302272727272</v>
      </c>
    </row>
    <row r="106" spans="1:5" ht="34.5" customHeight="1">
      <c r="A106" s="59"/>
      <c r="B106" s="51" t="s">
        <v>87</v>
      </c>
      <c r="C106" s="52">
        <v>1000</v>
      </c>
      <c r="D106" s="52">
        <v>1963.27</v>
      </c>
      <c r="E106" s="54">
        <f t="shared" si="2"/>
        <v>196.327</v>
      </c>
    </row>
    <row r="107" spans="1:5" ht="56.25">
      <c r="A107" s="59"/>
      <c r="B107" s="51" t="s">
        <v>139</v>
      </c>
      <c r="C107" s="49">
        <f>SUM(C108)</f>
        <v>15830</v>
      </c>
      <c r="D107" s="49">
        <f>SUM(D108)</f>
        <v>12200</v>
      </c>
      <c r="E107" s="50">
        <f aca="true" t="shared" si="3" ref="E107:E138">IF(C107=0,"-",100*D107/C107)</f>
        <v>77.06885660138977</v>
      </c>
    </row>
    <row r="108" spans="1:5" ht="35.25" customHeight="1">
      <c r="A108" s="59"/>
      <c r="B108" s="64" t="s">
        <v>65</v>
      </c>
      <c r="C108" s="52">
        <v>15830</v>
      </c>
      <c r="D108" s="52">
        <v>12200</v>
      </c>
      <c r="E108" s="54">
        <f t="shared" si="3"/>
        <v>77.06885660138977</v>
      </c>
    </row>
    <row r="109" spans="1:5" ht="33.75">
      <c r="A109" s="59"/>
      <c r="B109" s="51" t="s">
        <v>140</v>
      </c>
      <c r="C109" s="49">
        <f>SUM(C110,C111)</f>
        <v>211000</v>
      </c>
      <c r="D109" s="49">
        <f>SUM(D110,D111)</f>
        <v>171400</v>
      </c>
      <c r="E109" s="50">
        <f t="shared" si="3"/>
        <v>81.23222748815166</v>
      </c>
    </row>
    <row r="110" spans="1:5" ht="36" customHeight="1">
      <c r="A110" s="59"/>
      <c r="B110" s="51" t="s">
        <v>65</v>
      </c>
      <c r="C110" s="52">
        <v>146000</v>
      </c>
      <c r="D110" s="52">
        <v>117800</v>
      </c>
      <c r="E110" s="54">
        <f t="shared" si="3"/>
        <v>80.68493150684931</v>
      </c>
    </row>
    <row r="111" spans="1:5" ht="22.5" customHeight="1">
      <c r="A111" s="59"/>
      <c r="B111" s="51" t="s">
        <v>133</v>
      </c>
      <c r="C111" s="52">
        <v>65000</v>
      </c>
      <c r="D111" s="52">
        <v>53600</v>
      </c>
      <c r="E111" s="54">
        <f t="shared" si="3"/>
        <v>82.46153846153847</v>
      </c>
    </row>
    <row r="112" spans="1:5" ht="12.75">
      <c r="A112" s="59"/>
      <c r="B112" s="64" t="s">
        <v>141</v>
      </c>
      <c r="C112" s="49">
        <f>SUM(C113)</f>
        <v>126750</v>
      </c>
      <c r="D112" s="49">
        <f>SUM(D113)</f>
        <v>100671</v>
      </c>
      <c r="E112" s="50">
        <f t="shared" si="3"/>
        <v>79.42485207100592</v>
      </c>
    </row>
    <row r="113" spans="1:5" ht="23.25" customHeight="1">
      <c r="A113" s="59"/>
      <c r="B113" s="51" t="s">
        <v>133</v>
      </c>
      <c r="C113" s="52">
        <v>126750</v>
      </c>
      <c r="D113" s="52">
        <v>100671</v>
      </c>
      <c r="E113" s="54">
        <f t="shared" si="3"/>
        <v>79.42485207100592</v>
      </c>
    </row>
    <row r="114" spans="1:5" ht="22.5">
      <c r="A114" s="59"/>
      <c r="B114" s="51" t="s">
        <v>142</v>
      </c>
      <c r="C114" s="49">
        <f>SUM(C115)</f>
        <v>11000</v>
      </c>
      <c r="D114" s="49">
        <f>SUM(D115)</f>
        <v>6427.2</v>
      </c>
      <c r="E114" s="50">
        <f t="shared" si="3"/>
        <v>58.42909090909091</v>
      </c>
    </row>
    <row r="115" spans="1:5" ht="12.75">
      <c r="A115" s="59"/>
      <c r="B115" s="51" t="s">
        <v>73</v>
      </c>
      <c r="C115" s="52">
        <v>11000</v>
      </c>
      <c r="D115" s="52">
        <v>6427.2</v>
      </c>
      <c r="E115" s="54">
        <f t="shared" si="3"/>
        <v>58.42909090909091</v>
      </c>
    </row>
    <row r="116" spans="1:5" ht="12.75">
      <c r="A116" s="59"/>
      <c r="B116" s="64" t="s">
        <v>143</v>
      </c>
      <c r="C116" s="49">
        <f>SUM(C117,C118)</f>
        <v>125100</v>
      </c>
      <c r="D116" s="49">
        <f>SUM(D117,D118)</f>
        <v>95345.99</v>
      </c>
      <c r="E116" s="50">
        <f t="shared" si="3"/>
        <v>76.21581934452438</v>
      </c>
    </row>
    <row r="117" spans="1:5" ht="12.75">
      <c r="A117" s="59"/>
      <c r="B117" s="51" t="s">
        <v>132</v>
      </c>
      <c r="C117" s="52">
        <v>31000</v>
      </c>
      <c r="D117" s="52">
        <v>11245.99</v>
      </c>
      <c r="E117" s="54">
        <f t="shared" si="3"/>
        <v>36.27738709677419</v>
      </c>
    </row>
    <row r="118" spans="1:5" ht="24.75" customHeight="1">
      <c r="A118" s="59"/>
      <c r="B118" s="51" t="s">
        <v>133</v>
      </c>
      <c r="C118" s="52">
        <v>94100</v>
      </c>
      <c r="D118" s="52">
        <v>84100</v>
      </c>
      <c r="E118" s="54">
        <f t="shared" si="3"/>
        <v>89.37300743889479</v>
      </c>
    </row>
    <row r="119" spans="1:5" ht="12.75">
      <c r="A119" s="69" t="s">
        <v>144</v>
      </c>
      <c r="B119" s="65" t="s">
        <v>145</v>
      </c>
      <c r="C119" s="46">
        <f>SUM(C120)</f>
        <v>55550</v>
      </c>
      <c r="D119" s="46">
        <f>SUM(D120)</f>
        <v>55550</v>
      </c>
      <c r="E119" s="47">
        <f t="shared" si="3"/>
        <v>100</v>
      </c>
    </row>
    <row r="120" spans="1:5" ht="12.75">
      <c r="A120" s="59"/>
      <c r="B120" s="51" t="s">
        <v>146</v>
      </c>
      <c r="C120" s="49">
        <f>SUM(C121)</f>
        <v>55550</v>
      </c>
      <c r="D120" s="49">
        <f>SUM(D121)</f>
        <v>55550</v>
      </c>
      <c r="E120" s="50">
        <f t="shared" si="3"/>
        <v>100</v>
      </c>
    </row>
    <row r="121" spans="1:5" ht="27.75" customHeight="1">
      <c r="A121" s="59"/>
      <c r="B121" s="51" t="s">
        <v>133</v>
      </c>
      <c r="C121" s="52">
        <v>55550</v>
      </c>
      <c r="D121" s="52">
        <v>55550</v>
      </c>
      <c r="E121" s="54">
        <f t="shared" si="3"/>
        <v>100</v>
      </c>
    </row>
    <row r="122" spans="1:5" ht="21.75">
      <c r="A122" s="61" t="s">
        <v>147</v>
      </c>
      <c r="B122" s="65" t="s">
        <v>148</v>
      </c>
      <c r="C122" s="46">
        <f>SUM(C123)</f>
        <v>93100</v>
      </c>
      <c r="D122" s="46">
        <f>SUM(D123)</f>
        <v>73839.76</v>
      </c>
      <c r="E122" s="47">
        <f t="shared" si="3"/>
        <v>79.31230934479053</v>
      </c>
    </row>
    <row r="123" spans="1:5" ht="12.75">
      <c r="A123" s="59"/>
      <c r="B123" s="51" t="s">
        <v>149</v>
      </c>
      <c r="C123" s="49">
        <f>SUM(C124,C125)</f>
        <v>93100</v>
      </c>
      <c r="D123" s="49">
        <f>SUM(D124,D125)</f>
        <v>73839.76</v>
      </c>
      <c r="E123" s="50">
        <f t="shared" si="3"/>
        <v>79.31230934479053</v>
      </c>
    </row>
    <row r="124" spans="1:5" ht="12.75">
      <c r="A124" s="59"/>
      <c r="B124" s="51" t="s">
        <v>73</v>
      </c>
      <c r="C124" s="52">
        <v>93000</v>
      </c>
      <c r="D124" s="52">
        <v>73839.23</v>
      </c>
      <c r="E124" s="54">
        <f t="shared" si="3"/>
        <v>79.39702150537634</v>
      </c>
    </row>
    <row r="125" spans="1:5" ht="12.75">
      <c r="A125" s="59"/>
      <c r="B125" s="51" t="s">
        <v>61</v>
      </c>
      <c r="C125" s="52">
        <v>100</v>
      </c>
      <c r="D125" s="52">
        <v>0.53</v>
      </c>
      <c r="E125" s="54">
        <f t="shared" si="3"/>
        <v>0.53</v>
      </c>
    </row>
    <row r="126" spans="1:5" ht="12.75">
      <c r="A126" s="61" t="s">
        <v>150</v>
      </c>
      <c r="B126" s="65" t="s">
        <v>151</v>
      </c>
      <c r="C126" s="46">
        <f>SUM(C127)</f>
        <v>37020</v>
      </c>
      <c r="D126" s="46">
        <f>SUM(D127)</f>
        <v>33313.96</v>
      </c>
      <c r="E126" s="47">
        <f t="shared" si="3"/>
        <v>89.98908698001081</v>
      </c>
    </row>
    <row r="127" spans="1:5" ht="12.75">
      <c r="A127" s="59"/>
      <c r="B127" s="51" t="s">
        <v>152</v>
      </c>
      <c r="C127" s="49">
        <f>SUM(C128,C129,C130)</f>
        <v>37020</v>
      </c>
      <c r="D127" s="49">
        <f>SUM(D128,D129,D130)</f>
        <v>33313.96</v>
      </c>
      <c r="E127" s="50">
        <f t="shared" si="3"/>
        <v>89.98908698001081</v>
      </c>
    </row>
    <row r="128" spans="1:5" ht="12.75">
      <c r="A128" s="59"/>
      <c r="B128" s="51" t="s">
        <v>73</v>
      </c>
      <c r="C128" s="52">
        <v>20000</v>
      </c>
      <c r="D128" s="52">
        <v>24185.11</v>
      </c>
      <c r="E128" s="54">
        <f t="shared" si="3"/>
        <v>120.92555</v>
      </c>
    </row>
    <row r="129" spans="1:5" ht="11.25" customHeight="1">
      <c r="A129" s="59"/>
      <c r="B129" s="64" t="s">
        <v>153</v>
      </c>
      <c r="C129" s="52">
        <v>2000</v>
      </c>
      <c r="D129" s="52">
        <v>1200</v>
      </c>
      <c r="E129" s="54">
        <f t="shared" si="3"/>
        <v>60</v>
      </c>
    </row>
    <row r="130" spans="1:5" ht="12.75">
      <c r="A130" s="59"/>
      <c r="B130" s="51" t="s">
        <v>132</v>
      </c>
      <c r="C130" s="52">
        <v>15020</v>
      </c>
      <c r="D130" s="52">
        <v>7928.85</v>
      </c>
      <c r="E130" s="54">
        <f t="shared" si="3"/>
        <v>52.78861517976032</v>
      </c>
    </row>
    <row r="131" spans="1:5" ht="12.75">
      <c r="A131" s="70"/>
      <c r="B131" s="65" t="s">
        <v>154</v>
      </c>
      <c r="C131" s="46">
        <f>SUM(C11,C19,C22,C26,C30,C39,C49,C56,C59,C90,C95,C103,C119,C122,C126)</f>
        <v>22922804</v>
      </c>
      <c r="D131" s="46">
        <f>SUM(D11,D19,D22,D26,D30,D39,D49,D56,D59,D90,D95,D103,D119,D122,D126)</f>
        <v>17565926.900000002</v>
      </c>
      <c r="E131" s="47">
        <f t="shared" si="3"/>
        <v>76.63079481899337</v>
      </c>
    </row>
    <row r="150" ht="12.75">
      <c r="D150" s="71"/>
    </row>
  </sheetData>
  <mergeCells count="1">
    <mergeCell ref="C4:C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4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2.125" style="73" customWidth="1"/>
    <col min="2" max="2" width="7.00390625" style="73" customWidth="1"/>
    <col min="3" max="3" width="8.125" style="73" customWidth="1"/>
    <col min="4" max="4" width="7.875" style="73" customWidth="1"/>
    <col min="5" max="5" width="51.375" style="73" customWidth="1"/>
    <col min="6" max="7" width="14.75390625" style="73" customWidth="1"/>
    <col min="8" max="16384" width="8.00390625" style="73" customWidth="1"/>
  </cols>
  <sheetData>
    <row r="1" spans="2:7" ht="62.25" customHeight="1">
      <c r="B1" s="72" t="s">
        <v>156</v>
      </c>
      <c r="C1" s="72"/>
      <c r="D1" s="72"/>
      <c r="E1" s="72"/>
      <c r="F1" s="72"/>
      <c r="G1" s="72"/>
    </row>
    <row r="2" spans="2:6" ht="17.25" customHeight="1">
      <c r="B2" s="74"/>
      <c r="C2" s="74"/>
      <c r="D2" s="74"/>
      <c r="E2" s="74"/>
      <c r="F2" s="74"/>
    </row>
    <row r="3" spans="2:7" ht="30.75" customHeight="1">
      <c r="B3" s="75" t="s">
        <v>157</v>
      </c>
      <c r="C3" s="75" t="s">
        <v>158</v>
      </c>
      <c r="D3" s="75" t="s">
        <v>159</v>
      </c>
      <c r="E3" s="75" t="s">
        <v>1</v>
      </c>
      <c r="F3" s="75" t="s">
        <v>46</v>
      </c>
      <c r="G3" s="75" t="s">
        <v>47</v>
      </c>
    </row>
    <row r="4" spans="2:7" ht="12.75">
      <c r="B4" s="76" t="s">
        <v>160</v>
      </c>
      <c r="C4" s="76"/>
      <c r="D4" s="76"/>
      <c r="E4" s="77" t="s">
        <v>161</v>
      </c>
      <c r="F4" s="78">
        <f>SUBTOTAL(9,F5:F11)</f>
        <v>733773</v>
      </c>
      <c r="G4" s="78">
        <f>SUBTOTAL(9,G5:G11)</f>
        <v>222222.93999999997</v>
      </c>
    </row>
    <row r="5" spans="2:7" ht="15.75">
      <c r="B5" s="79"/>
      <c r="C5" s="80" t="s">
        <v>162</v>
      </c>
      <c r="D5" s="81"/>
      <c r="E5" s="82" t="s">
        <v>163</v>
      </c>
      <c r="F5" s="83">
        <f>SUBTOTAL(9,F6)</f>
        <v>714895</v>
      </c>
      <c r="G5" s="83">
        <f>SUBTOTAL(9,G6)</f>
        <v>205896.49</v>
      </c>
    </row>
    <row r="6" spans="2:7" ht="12.75">
      <c r="B6" s="84"/>
      <c r="C6" s="85" t="s">
        <v>162</v>
      </c>
      <c r="D6" s="86" t="s">
        <v>164</v>
      </c>
      <c r="E6" s="87" t="s">
        <v>165</v>
      </c>
      <c r="F6" s="88">
        <v>714895</v>
      </c>
      <c r="G6" s="88">
        <v>205896.49</v>
      </c>
    </row>
    <row r="7" spans="2:7" ht="15.75">
      <c r="B7" s="79"/>
      <c r="C7" s="80" t="s">
        <v>166</v>
      </c>
      <c r="D7" s="81"/>
      <c r="E7" s="82" t="s">
        <v>167</v>
      </c>
      <c r="F7" s="83">
        <f>SUBTOTAL(9,F8)</f>
        <v>5706</v>
      </c>
      <c r="G7" s="83">
        <f>SUBTOTAL(9,G8)</f>
        <v>3154.52</v>
      </c>
    </row>
    <row r="8" spans="2:7" ht="22.5">
      <c r="B8" s="84"/>
      <c r="C8" s="85" t="s">
        <v>166</v>
      </c>
      <c r="D8" s="86" t="s">
        <v>168</v>
      </c>
      <c r="E8" s="87" t="s">
        <v>169</v>
      </c>
      <c r="F8" s="88">
        <v>5706</v>
      </c>
      <c r="G8" s="88">
        <v>3154.52</v>
      </c>
    </row>
    <row r="9" spans="2:7" ht="15.75">
      <c r="B9" s="84"/>
      <c r="C9" s="89" t="s">
        <v>170</v>
      </c>
      <c r="D9" s="81"/>
      <c r="E9" s="82" t="s">
        <v>171</v>
      </c>
      <c r="F9" s="83">
        <f>SUBTOTAL(9,F10:F11)</f>
        <v>13172</v>
      </c>
      <c r="G9" s="83">
        <f>SUBTOTAL(9,G10:G11)</f>
        <v>13171.93</v>
      </c>
    </row>
    <row r="10" spans="2:7" ht="12.75">
      <c r="B10" s="84"/>
      <c r="C10" s="84"/>
      <c r="D10" s="86" t="s">
        <v>172</v>
      </c>
      <c r="E10" s="87" t="s">
        <v>173</v>
      </c>
      <c r="F10" s="88">
        <v>258</v>
      </c>
      <c r="G10" s="88">
        <v>258.27</v>
      </c>
    </row>
    <row r="11" spans="2:7" ht="12.75">
      <c r="B11" s="84"/>
      <c r="C11" s="84"/>
      <c r="D11" s="86" t="s">
        <v>174</v>
      </c>
      <c r="E11" s="87" t="s">
        <v>175</v>
      </c>
      <c r="F11" s="88">
        <v>12914</v>
      </c>
      <c r="G11" s="88">
        <v>12913.66</v>
      </c>
    </row>
    <row r="12" spans="2:7" ht="12.75">
      <c r="B12" s="76" t="s">
        <v>176</v>
      </c>
      <c r="C12" s="76"/>
      <c r="D12" s="76"/>
      <c r="E12" s="77" t="s">
        <v>177</v>
      </c>
      <c r="F12" s="78">
        <f>SUM(F13)</f>
        <v>221947</v>
      </c>
      <c r="G12" s="78">
        <f>SUM(G13)</f>
        <v>116538.57</v>
      </c>
    </row>
    <row r="13" spans="2:7" ht="15.75">
      <c r="B13" s="79"/>
      <c r="C13" s="80" t="s">
        <v>178</v>
      </c>
      <c r="D13" s="81"/>
      <c r="E13" s="82" t="s">
        <v>179</v>
      </c>
      <c r="F13" s="83">
        <f>SUM(F14:F24)</f>
        <v>221947</v>
      </c>
      <c r="G13" s="83">
        <f>SUM(G14:G24)</f>
        <v>116538.57</v>
      </c>
    </row>
    <row r="14" spans="2:7" ht="12.75">
      <c r="B14" s="84"/>
      <c r="C14" s="84"/>
      <c r="D14" s="86" t="s">
        <v>180</v>
      </c>
      <c r="E14" s="87" t="s">
        <v>181</v>
      </c>
      <c r="F14" s="88">
        <v>348</v>
      </c>
      <c r="G14" s="88">
        <v>91.05</v>
      </c>
    </row>
    <row r="15" spans="2:7" ht="12.75">
      <c r="B15" s="84"/>
      <c r="C15" s="84"/>
      <c r="D15" s="86" t="s">
        <v>182</v>
      </c>
      <c r="E15" s="87" t="s">
        <v>183</v>
      </c>
      <c r="F15" s="88">
        <v>49</v>
      </c>
      <c r="G15" s="88">
        <v>0</v>
      </c>
    </row>
    <row r="16" spans="2:7" ht="12.75">
      <c r="B16" s="84"/>
      <c r="C16" s="84"/>
      <c r="D16" s="86" t="s">
        <v>184</v>
      </c>
      <c r="E16" s="87" t="s">
        <v>185</v>
      </c>
      <c r="F16" s="88">
        <v>1000</v>
      </c>
      <c r="G16" s="88">
        <v>560</v>
      </c>
    </row>
    <row r="17" spans="2:7" ht="12.75">
      <c r="B17" s="84"/>
      <c r="C17" s="84"/>
      <c r="D17" s="86" t="s">
        <v>186</v>
      </c>
      <c r="E17" s="87" t="s">
        <v>187</v>
      </c>
      <c r="F17" s="88">
        <v>15000</v>
      </c>
      <c r="G17" s="88">
        <v>3169.26</v>
      </c>
    </row>
    <row r="18" spans="2:7" ht="12.75">
      <c r="B18" s="84"/>
      <c r="C18" s="84"/>
      <c r="D18" s="86" t="s">
        <v>188</v>
      </c>
      <c r="E18" s="87" t="s">
        <v>189</v>
      </c>
      <c r="F18" s="88">
        <v>117900</v>
      </c>
      <c r="G18" s="88">
        <v>76864.22</v>
      </c>
    </row>
    <row r="19" spans="2:7" ht="12.75">
      <c r="B19" s="84"/>
      <c r="C19" s="84"/>
      <c r="D19" s="86" t="s">
        <v>190</v>
      </c>
      <c r="E19" s="87" t="s">
        <v>191</v>
      </c>
      <c r="F19" s="88">
        <v>12000</v>
      </c>
      <c r="G19" s="88">
        <v>0</v>
      </c>
    </row>
    <row r="20" spans="2:7" ht="12.75">
      <c r="B20" s="84"/>
      <c r="C20" s="84"/>
      <c r="D20" s="86" t="s">
        <v>172</v>
      </c>
      <c r="E20" s="87" t="s">
        <v>173</v>
      </c>
      <c r="F20" s="88">
        <v>44300</v>
      </c>
      <c r="G20" s="88">
        <v>21893.17</v>
      </c>
    </row>
    <row r="21" spans="2:7" ht="12.75">
      <c r="B21" s="84"/>
      <c r="C21" s="84"/>
      <c r="D21" s="86" t="s">
        <v>192</v>
      </c>
      <c r="E21" s="87" t="s">
        <v>193</v>
      </c>
      <c r="F21" s="88">
        <v>350</v>
      </c>
      <c r="G21" s="88">
        <v>248.44</v>
      </c>
    </row>
    <row r="22" spans="2:7" ht="12.75">
      <c r="B22" s="84"/>
      <c r="C22" s="84"/>
      <c r="D22" s="86" t="s">
        <v>174</v>
      </c>
      <c r="E22" s="87" t="s">
        <v>175</v>
      </c>
      <c r="F22" s="88">
        <v>18000</v>
      </c>
      <c r="G22" s="88">
        <v>13712.43</v>
      </c>
    </row>
    <row r="23" spans="2:7" ht="12.75">
      <c r="B23" s="84"/>
      <c r="C23" s="84"/>
      <c r="D23" s="86" t="s">
        <v>194</v>
      </c>
      <c r="E23" s="87" t="s">
        <v>195</v>
      </c>
      <c r="F23" s="88">
        <v>3000</v>
      </c>
      <c r="G23" s="88">
        <v>0</v>
      </c>
    </row>
    <row r="24" spans="2:7" ht="12.75">
      <c r="B24" s="84"/>
      <c r="C24" s="84"/>
      <c r="D24" s="86" t="s">
        <v>164</v>
      </c>
      <c r="E24" s="87" t="s">
        <v>165</v>
      </c>
      <c r="F24" s="88">
        <v>10000</v>
      </c>
      <c r="G24" s="88">
        <v>0</v>
      </c>
    </row>
    <row r="25" spans="2:7" ht="12.75">
      <c r="B25" s="76" t="s">
        <v>196</v>
      </c>
      <c r="C25" s="76"/>
      <c r="D25" s="76"/>
      <c r="E25" s="77" t="s">
        <v>197</v>
      </c>
      <c r="F25" s="78">
        <f>SUBTOTAL(9,F26:F37)</f>
        <v>1838070</v>
      </c>
      <c r="G25" s="78">
        <f>SUBTOTAL(9,G26:G37)</f>
        <v>1138484.8</v>
      </c>
    </row>
    <row r="26" spans="2:7" ht="15.75">
      <c r="B26" s="90"/>
      <c r="C26" s="80" t="s">
        <v>198</v>
      </c>
      <c r="D26" s="81"/>
      <c r="E26" s="82" t="s">
        <v>199</v>
      </c>
      <c r="F26" s="83">
        <f>SUBTOTAL(9,F27)</f>
        <v>40000</v>
      </c>
      <c r="G26" s="83">
        <f>SUBTOTAL(9,G27)</f>
        <v>4800</v>
      </c>
    </row>
    <row r="27" spans="2:7" ht="12.75">
      <c r="B27" s="91"/>
      <c r="C27" s="92"/>
      <c r="D27" s="92" t="s">
        <v>172</v>
      </c>
      <c r="E27" s="93" t="s">
        <v>173</v>
      </c>
      <c r="F27" s="94">
        <v>40000</v>
      </c>
      <c r="G27" s="94">
        <v>4800</v>
      </c>
    </row>
    <row r="28" spans="2:7" ht="15.75">
      <c r="B28" s="95"/>
      <c r="C28" s="80" t="s">
        <v>200</v>
      </c>
      <c r="D28" s="81"/>
      <c r="E28" s="82" t="s">
        <v>201</v>
      </c>
      <c r="F28" s="83">
        <f>SUBTOTAL(9,F29)</f>
        <v>208000</v>
      </c>
      <c r="G28" s="83">
        <f>SUBTOTAL(9,G29)</f>
        <v>176662.16</v>
      </c>
    </row>
    <row r="29" spans="2:7" ht="12.75">
      <c r="B29" s="96"/>
      <c r="C29" s="84"/>
      <c r="D29" s="86" t="s">
        <v>164</v>
      </c>
      <c r="E29" s="87" t="s">
        <v>165</v>
      </c>
      <c r="F29" s="88">
        <v>208000</v>
      </c>
      <c r="G29" s="88">
        <v>176662.16</v>
      </c>
    </row>
    <row r="30" spans="2:7" ht="15.75">
      <c r="B30" s="95"/>
      <c r="C30" s="80" t="s">
        <v>202</v>
      </c>
      <c r="D30" s="81"/>
      <c r="E30" s="82" t="s">
        <v>203</v>
      </c>
      <c r="F30" s="83">
        <f>SUBTOTAL(9,F31:F32)</f>
        <v>30570</v>
      </c>
      <c r="G30" s="83">
        <f>SUBTOTAL(9,G31:G32)</f>
        <v>30568.05</v>
      </c>
    </row>
    <row r="31" spans="2:7" ht="12.75">
      <c r="B31" s="96"/>
      <c r="C31" s="84"/>
      <c r="D31" s="86" t="s">
        <v>174</v>
      </c>
      <c r="E31" s="87" t="s">
        <v>175</v>
      </c>
      <c r="F31" s="88">
        <v>570</v>
      </c>
      <c r="G31" s="88">
        <v>568.05</v>
      </c>
    </row>
    <row r="32" spans="2:7" ht="33.75">
      <c r="B32" s="96"/>
      <c r="C32" s="84"/>
      <c r="D32" s="86" t="s">
        <v>204</v>
      </c>
      <c r="E32" s="87" t="s">
        <v>205</v>
      </c>
      <c r="F32" s="88">
        <v>30000</v>
      </c>
      <c r="G32" s="88">
        <v>30000</v>
      </c>
    </row>
    <row r="33" spans="2:7" ht="15.75">
      <c r="B33" s="95"/>
      <c r="C33" s="80" t="s">
        <v>206</v>
      </c>
      <c r="D33" s="81"/>
      <c r="E33" s="82" t="s">
        <v>207</v>
      </c>
      <c r="F33" s="83">
        <f>SUBTOTAL(9,F34:F37)</f>
        <v>1559500</v>
      </c>
      <c r="G33" s="83">
        <f>SUBTOTAL(9,G34:G37)</f>
        <v>926454.59</v>
      </c>
    </row>
    <row r="34" spans="2:7" ht="12.75">
      <c r="B34" s="97"/>
      <c r="C34" s="84"/>
      <c r="D34" s="86" t="s">
        <v>186</v>
      </c>
      <c r="E34" s="87" t="s">
        <v>187</v>
      </c>
      <c r="F34" s="88">
        <v>10000</v>
      </c>
      <c r="G34" s="88">
        <v>7572.53</v>
      </c>
    </row>
    <row r="35" spans="2:7" ht="12.75">
      <c r="B35" s="84"/>
      <c r="C35" s="84"/>
      <c r="D35" s="86" t="s">
        <v>190</v>
      </c>
      <c r="E35" s="87" t="s">
        <v>191</v>
      </c>
      <c r="F35" s="88">
        <v>58000</v>
      </c>
      <c r="G35" s="88">
        <v>29470.7</v>
      </c>
    </row>
    <row r="36" spans="2:7" ht="12.75">
      <c r="B36" s="84"/>
      <c r="C36" s="84"/>
      <c r="D36" s="86" t="s">
        <v>172</v>
      </c>
      <c r="E36" s="87" t="s">
        <v>173</v>
      </c>
      <c r="F36" s="88">
        <v>52000</v>
      </c>
      <c r="G36" s="88">
        <v>42863.76</v>
      </c>
    </row>
    <row r="37" spans="2:7" ht="12.75">
      <c r="B37" s="84"/>
      <c r="C37" s="84"/>
      <c r="D37" s="86" t="s">
        <v>164</v>
      </c>
      <c r="E37" s="87" t="s">
        <v>165</v>
      </c>
      <c r="F37" s="88">
        <v>1439500</v>
      </c>
      <c r="G37" s="88">
        <v>846547.6</v>
      </c>
    </row>
    <row r="38" spans="2:7" ht="12.75">
      <c r="B38" s="76" t="s">
        <v>208</v>
      </c>
      <c r="C38" s="76"/>
      <c r="D38" s="76"/>
      <c r="E38" s="77" t="s">
        <v>209</v>
      </c>
      <c r="F38" s="78">
        <f>SUBTOTAL(9,F39:F46)</f>
        <v>69200</v>
      </c>
      <c r="G38" s="78">
        <f>SUBTOTAL(9,G39:G46)</f>
        <v>10835.09</v>
      </c>
    </row>
    <row r="39" spans="2:7" ht="15.75">
      <c r="B39" s="79"/>
      <c r="C39" s="80" t="s">
        <v>210</v>
      </c>
      <c r="D39" s="81"/>
      <c r="E39" s="82" t="s">
        <v>211</v>
      </c>
      <c r="F39" s="83">
        <f>SUBTOTAL(9,F40:F46)</f>
        <v>69200</v>
      </c>
      <c r="G39" s="83">
        <f>SUBTOTAL(9,G40:G46)</f>
        <v>10835.09</v>
      </c>
    </row>
    <row r="40" spans="2:7" ht="12.75">
      <c r="B40" s="84"/>
      <c r="C40" s="84"/>
      <c r="D40" s="86" t="s">
        <v>184</v>
      </c>
      <c r="E40" s="87" t="s">
        <v>185</v>
      </c>
      <c r="F40" s="88">
        <v>2000</v>
      </c>
      <c r="G40" s="88">
        <v>0</v>
      </c>
    </row>
    <row r="41" spans="2:7" ht="12.75">
      <c r="B41" s="84"/>
      <c r="C41" s="84"/>
      <c r="D41" s="86" t="s">
        <v>186</v>
      </c>
      <c r="E41" s="87" t="s">
        <v>187</v>
      </c>
      <c r="F41" s="88">
        <v>2500</v>
      </c>
      <c r="G41" s="88">
        <v>1363.28</v>
      </c>
    </row>
    <row r="42" spans="2:7" ht="12.75">
      <c r="B42" s="84"/>
      <c r="C42" s="84"/>
      <c r="D42" s="86" t="s">
        <v>188</v>
      </c>
      <c r="E42" s="87" t="s">
        <v>189</v>
      </c>
      <c r="F42" s="88">
        <v>1000</v>
      </c>
      <c r="G42" s="88">
        <v>246.81</v>
      </c>
    </row>
    <row r="43" spans="2:7" ht="12.75">
      <c r="B43" s="84"/>
      <c r="C43" s="84"/>
      <c r="D43" s="86" t="s">
        <v>190</v>
      </c>
      <c r="E43" s="87" t="s">
        <v>191</v>
      </c>
      <c r="F43" s="88">
        <v>30000</v>
      </c>
      <c r="G43" s="88">
        <v>0</v>
      </c>
    </row>
    <row r="44" spans="2:7" ht="12.75">
      <c r="B44" s="84"/>
      <c r="C44" s="84"/>
      <c r="D44" s="86" t="s">
        <v>172</v>
      </c>
      <c r="E44" s="87" t="s">
        <v>173</v>
      </c>
      <c r="F44" s="88">
        <v>26700</v>
      </c>
      <c r="G44" s="88">
        <v>9225</v>
      </c>
    </row>
    <row r="45" spans="2:7" ht="12.75">
      <c r="B45" s="84"/>
      <c r="C45" s="84"/>
      <c r="D45" s="86" t="s">
        <v>212</v>
      </c>
      <c r="E45" s="87" t="s">
        <v>213</v>
      </c>
      <c r="F45" s="88">
        <v>4000</v>
      </c>
      <c r="G45" s="88">
        <v>0</v>
      </c>
    </row>
    <row r="46" spans="2:7" ht="12.75">
      <c r="B46" s="84"/>
      <c r="C46" s="84"/>
      <c r="D46" s="86" t="s">
        <v>194</v>
      </c>
      <c r="E46" s="87" t="s">
        <v>195</v>
      </c>
      <c r="F46" s="88">
        <v>3000</v>
      </c>
      <c r="G46" s="88">
        <v>0</v>
      </c>
    </row>
    <row r="47" spans="2:7" ht="12.75">
      <c r="B47" s="76" t="s">
        <v>214</v>
      </c>
      <c r="C47" s="76"/>
      <c r="D47" s="76"/>
      <c r="E47" s="77" t="s">
        <v>215</v>
      </c>
      <c r="F47" s="78">
        <f>SUBTOTAL(9,F48:F50)</f>
        <v>69000</v>
      </c>
      <c r="G47" s="78">
        <f>SUBTOTAL(9,G48:G50)</f>
        <v>3477</v>
      </c>
    </row>
    <row r="48" spans="2:7" ht="15.75">
      <c r="B48" s="79"/>
      <c r="C48" s="80" t="s">
        <v>216</v>
      </c>
      <c r="D48" s="81"/>
      <c r="E48" s="82" t="s">
        <v>217</v>
      </c>
      <c r="F48" s="83">
        <f>SUBTOTAL(9,F49:F50)</f>
        <v>69000</v>
      </c>
      <c r="G48" s="83">
        <f>SUBTOTAL(9,G49:G50)</f>
        <v>3477</v>
      </c>
    </row>
    <row r="49" spans="2:7" ht="12.75">
      <c r="B49" s="84"/>
      <c r="C49" s="84"/>
      <c r="D49" s="86" t="s">
        <v>184</v>
      </c>
      <c r="E49" s="87" t="s">
        <v>185</v>
      </c>
      <c r="F49" s="88">
        <v>5000</v>
      </c>
      <c r="G49" s="88">
        <v>0</v>
      </c>
    </row>
    <row r="50" spans="2:7" ht="12.75">
      <c r="B50" s="84"/>
      <c r="C50" s="84"/>
      <c r="D50" s="86" t="s">
        <v>172</v>
      </c>
      <c r="E50" s="87" t="s">
        <v>173</v>
      </c>
      <c r="F50" s="88">
        <v>64000</v>
      </c>
      <c r="G50" s="88">
        <v>3477</v>
      </c>
    </row>
    <row r="51" spans="2:7" ht="12.75">
      <c r="B51" s="76" t="s">
        <v>218</v>
      </c>
      <c r="C51" s="76"/>
      <c r="D51" s="76"/>
      <c r="E51" s="77" t="s">
        <v>219</v>
      </c>
      <c r="F51" s="78">
        <f>SUBTOTAL(9,F52:F108)</f>
        <v>2305741</v>
      </c>
      <c r="G51" s="78">
        <f>SUBTOTAL(9,G52:G108)</f>
        <v>1506360.0999999999</v>
      </c>
    </row>
    <row r="52" spans="2:7" ht="15.75">
      <c r="B52" s="79"/>
      <c r="C52" s="80" t="s">
        <v>220</v>
      </c>
      <c r="D52" s="81"/>
      <c r="E52" s="82" t="s">
        <v>221</v>
      </c>
      <c r="F52" s="83">
        <f>SUBTOTAL(9,F53:F58)</f>
        <v>55540</v>
      </c>
      <c r="G52" s="83">
        <f>SUBTOTAL(9,G53:G58)</f>
        <v>42557.65</v>
      </c>
    </row>
    <row r="53" spans="2:7" ht="12.75">
      <c r="B53" s="84"/>
      <c r="C53" s="84"/>
      <c r="D53" s="86" t="s">
        <v>222</v>
      </c>
      <c r="E53" s="87" t="s">
        <v>223</v>
      </c>
      <c r="F53" s="88">
        <v>40903</v>
      </c>
      <c r="G53" s="88">
        <v>30681</v>
      </c>
    </row>
    <row r="54" spans="2:7" ht="12.75">
      <c r="B54" s="84"/>
      <c r="C54" s="84"/>
      <c r="D54" s="86" t="s">
        <v>224</v>
      </c>
      <c r="E54" s="87" t="s">
        <v>225</v>
      </c>
      <c r="F54" s="88">
        <v>3477</v>
      </c>
      <c r="G54" s="88">
        <v>3477</v>
      </c>
    </row>
    <row r="55" spans="2:7" ht="12.75">
      <c r="B55" s="84"/>
      <c r="C55" s="84"/>
      <c r="D55" s="86" t="s">
        <v>180</v>
      </c>
      <c r="E55" s="87" t="s">
        <v>181</v>
      </c>
      <c r="F55" s="88">
        <v>7713</v>
      </c>
      <c r="G55" s="88">
        <v>5340</v>
      </c>
    </row>
    <row r="56" spans="2:7" ht="12.75">
      <c r="B56" s="84"/>
      <c r="C56" s="84"/>
      <c r="D56" s="86" t="s">
        <v>182</v>
      </c>
      <c r="E56" s="87" t="s">
        <v>183</v>
      </c>
      <c r="F56" s="88">
        <v>1087</v>
      </c>
      <c r="G56" s="88">
        <v>749</v>
      </c>
    </row>
    <row r="57" spans="2:7" ht="12.75">
      <c r="B57" s="84"/>
      <c r="C57" s="84"/>
      <c r="D57" s="86" t="s">
        <v>186</v>
      </c>
      <c r="E57" s="87" t="s">
        <v>187</v>
      </c>
      <c r="F57" s="88">
        <v>760</v>
      </c>
      <c r="G57" s="88">
        <v>710.65</v>
      </c>
    </row>
    <row r="58" spans="2:7" ht="12.75">
      <c r="B58" s="84"/>
      <c r="C58" s="84"/>
      <c r="D58" s="86" t="s">
        <v>226</v>
      </c>
      <c r="E58" s="87" t="s">
        <v>227</v>
      </c>
      <c r="F58" s="88">
        <v>1600</v>
      </c>
      <c r="G58" s="88">
        <v>1600</v>
      </c>
    </row>
    <row r="59" spans="2:7" ht="15.75">
      <c r="B59" s="79"/>
      <c r="C59" s="80" t="s">
        <v>228</v>
      </c>
      <c r="D59" s="81"/>
      <c r="E59" s="82" t="s">
        <v>229</v>
      </c>
      <c r="F59" s="83">
        <f>SUBTOTAL(9,F60:F66)</f>
        <v>86835</v>
      </c>
      <c r="G59" s="83">
        <f>SUBTOTAL(9,G60:G66)</f>
        <v>54003.24</v>
      </c>
    </row>
    <row r="60" spans="2:7" ht="12.75">
      <c r="B60" s="84"/>
      <c r="C60" s="84"/>
      <c r="D60" s="86" t="s">
        <v>230</v>
      </c>
      <c r="E60" s="87" t="s">
        <v>231</v>
      </c>
      <c r="F60" s="88">
        <v>71400</v>
      </c>
      <c r="G60" s="88">
        <v>51282.45</v>
      </c>
    </row>
    <row r="61" spans="2:7" ht="12.75">
      <c r="B61" s="84"/>
      <c r="C61" s="84"/>
      <c r="D61" s="86" t="s">
        <v>186</v>
      </c>
      <c r="E61" s="87" t="s">
        <v>187</v>
      </c>
      <c r="F61" s="88">
        <v>7500</v>
      </c>
      <c r="G61" s="88">
        <v>1506.69</v>
      </c>
    </row>
    <row r="62" spans="2:7" ht="12.75">
      <c r="B62" s="84"/>
      <c r="C62" s="84"/>
      <c r="D62" s="86" t="s">
        <v>172</v>
      </c>
      <c r="E62" s="87" t="s">
        <v>173</v>
      </c>
      <c r="F62" s="88">
        <v>3615</v>
      </c>
      <c r="G62" s="88">
        <v>563.92</v>
      </c>
    </row>
    <row r="63" spans="2:7" ht="12.75">
      <c r="B63" s="84"/>
      <c r="C63" s="84"/>
      <c r="D63" s="86" t="s">
        <v>232</v>
      </c>
      <c r="E63" s="87" t="s">
        <v>233</v>
      </c>
      <c r="F63" s="88">
        <v>280</v>
      </c>
      <c r="G63" s="88">
        <v>0</v>
      </c>
    </row>
    <row r="64" spans="2:7" ht="12.75">
      <c r="B64" s="84"/>
      <c r="C64" s="84"/>
      <c r="D64" s="86" t="s">
        <v>192</v>
      </c>
      <c r="E64" s="87" t="s">
        <v>193</v>
      </c>
      <c r="F64" s="88">
        <v>720</v>
      </c>
      <c r="G64" s="88">
        <v>386.14</v>
      </c>
    </row>
    <row r="65" spans="2:7" ht="12.75">
      <c r="B65" s="84"/>
      <c r="C65" s="84"/>
      <c r="D65" s="86" t="s">
        <v>234</v>
      </c>
      <c r="E65" s="87" t="s">
        <v>235</v>
      </c>
      <c r="F65" s="88">
        <v>1820</v>
      </c>
      <c r="G65" s="88">
        <v>264.04</v>
      </c>
    </row>
    <row r="66" spans="2:7" ht="12.75">
      <c r="B66" s="84"/>
      <c r="C66" s="84"/>
      <c r="D66" s="86" t="s">
        <v>236</v>
      </c>
      <c r="E66" s="87" t="s">
        <v>237</v>
      </c>
      <c r="F66" s="88">
        <v>1500</v>
      </c>
      <c r="G66" s="88">
        <v>0</v>
      </c>
    </row>
    <row r="67" spans="2:7" ht="15.75">
      <c r="B67" s="79"/>
      <c r="C67" s="80" t="s">
        <v>238</v>
      </c>
      <c r="D67" s="81"/>
      <c r="E67" s="82" t="s">
        <v>239</v>
      </c>
      <c r="F67" s="83">
        <f>SUBTOTAL(9,F68:F94)</f>
        <v>2096500</v>
      </c>
      <c r="G67" s="83">
        <f>SUBTOTAL(9,G68:G94)</f>
        <v>1368255.44</v>
      </c>
    </row>
    <row r="68" spans="2:7" ht="12.75">
      <c r="B68" s="84"/>
      <c r="C68" s="84"/>
      <c r="D68" s="86" t="s">
        <v>240</v>
      </c>
      <c r="E68" s="87" t="s">
        <v>241</v>
      </c>
      <c r="F68" s="88">
        <v>5000</v>
      </c>
      <c r="G68" s="88">
        <v>2553.72</v>
      </c>
    </row>
    <row r="69" spans="2:7" ht="12.75">
      <c r="B69" s="84"/>
      <c r="C69" s="84"/>
      <c r="D69" s="86" t="s">
        <v>222</v>
      </c>
      <c r="E69" s="87" t="s">
        <v>223</v>
      </c>
      <c r="F69" s="88">
        <v>1147351</v>
      </c>
      <c r="G69" s="88">
        <v>780483.61</v>
      </c>
    </row>
    <row r="70" spans="2:7" ht="12.75">
      <c r="B70" s="84"/>
      <c r="C70" s="84"/>
      <c r="D70" s="86" t="s">
        <v>224</v>
      </c>
      <c r="E70" s="87" t="s">
        <v>225</v>
      </c>
      <c r="F70" s="88">
        <v>77238</v>
      </c>
      <c r="G70" s="88">
        <v>77237.64</v>
      </c>
    </row>
    <row r="71" spans="2:7" ht="12.75">
      <c r="B71" s="84"/>
      <c r="C71" s="84"/>
      <c r="D71" s="86" t="s">
        <v>180</v>
      </c>
      <c r="E71" s="87" t="s">
        <v>181</v>
      </c>
      <c r="F71" s="88">
        <v>218171</v>
      </c>
      <c r="G71" s="88">
        <v>133924.29</v>
      </c>
    </row>
    <row r="72" spans="2:7" ht="12.75">
      <c r="B72" s="84"/>
      <c r="C72" s="84"/>
      <c r="D72" s="86" t="s">
        <v>182</v>
      </c>
      <c r="E72" s="87" t="s">
        <v>183</v>
      </c>
      <c r="F72" s="88">
        <v>30755</v>
      </c>
      <c r="G72" s="88">
        <v>20116.69</v>
      </c>
    </row>
    <row r="73" spans="2:7" ht="12.75">
      <c r="B73" s="84"/>
      <c r="C73" s="84"/>
      <c r="D73" s="86" t="s">
        <v>242</v>
      </c>
      <c r="E73" s="87" t="s">
        <v>243</v>
      </c>
      <c r="F73" s="88">
        <v>15820</v>
      </c>
      <c r="G73" s="88">
        <v>11024.3</v>
      </c>
    </row>
    <row r="74" spans="2:7" ht="12.75">
      <c r="B74" s="84"/>
      <c r="C74" s="84"/>
      <c r="D74" s="86" t="s">
        <v>184</v>
      </c>
      <c r="E74" s="87" t="s">
        <v>185</v>
      </c>
      <c r="F74" s="88">
        <v>28040</v>
      </c>
      <c r="G74" s="88">
        <v>6514.53</v>
      </c>
    </row>
    <row r="75" spans="2:7" ht="12.75">
      <c r="B75" s="84"/>
      <c r="C75" s="84"/>
      <c r="D75" s="86" t="s">
        <v>186</v>
      </c>
      <c r="E75" s="87" t="s">
        <v>187</v>
      </c>
      <c r="F75" s="88">
        <v>87308</v>
      </c>
      <c r="G75" s="88">
        <v>50002.68</v>
      </c>
    </row>
    <row r="76" spans="2:7" ht="12.75">
      <c r="B76" s="84"/>
      <c r="C76" s="84"/>
      <c r="D76" s="86" t="s">
        <v>188</v>
      </c>
      <c r="E76" s="87" t="s">
        <v>189</v>
      </c>
      <c r="F76" s="88">
        <v>65000</v>
      </c>
      <c r="G76" s="88">
        <v>39736.25</v>
      </c>
    </row>
    <row r="77" spans="2:7" ht="12.75">
      <c r="B77" s="84"/>
      <c r="C77" s="84"/>
      <c r="D77" s="86" t="s">
        <v>190</v>
      </c>
      <c r="E77" s="87" t="s">
        <v>191</v>
      </c>
      <c r="F77" s="88">
        <v>10296</v>
      </c>
      <c r="G77" s="88">
        <v>5107.53</v>
      </c>
    </row>
    <row r="78" spans="2:7" ht="12.75">
      <c r="B78" s="84"/>
      <c r="C78" s="84"/>
      <c r="D78" s="86" t="s">
        <v>244</v>
      </c>
      <c r="E78" s="87" t="s">
        <v>245</v>
      </c>
      <c r="F78" s="88">
        <v>1100</v>
      </c>
      <c r="G78" s="88">
        <v>1100</v>
      </c>
    </row>
    <row r="79" spans="2:7" ht="12.75">
      <c r="B79" s="84"/>
      <c r="C79" s="84"/>
      <c r="D79" s="86" t="s">
        <v>172</v>
      </c>
      <c r="E79" s="87" t="s">
        <v>173</v>
      </c>
      <c r="F79" s="88">
        <v>130707</v>
      </c>
      <c r="G79" s="88">
        <v>100612.73</v>
      </c>
    </row>
    <row r="80" spans="2:7" ht="12.75">
      <c r="B80" s="84"/>
      <c r="C80" s="84"/>
      <c r="D80" s="86" t="s">
        <v>246</v>
      </c>
      <c r="E80" s="87" t="s">
        <v>247</v>
      </c>
      <c r="F80" s="88">
        <v>700</v>
      </c>
      <c r="G80" s="88">
        <v>407.03</v>
      </c>
    </row>
    <row r="81" spans="2:7" ht="12.75">
      <c r="B81" s="84"/>
      <c r="C81" s="84"/>
      <c r="D81" s="86" t="s">
        <v>232</v>
      </c>
      <c r="E81" s="87" t="s">
        <v>233</v>
      </c>
      <c r="F81" s="88">
        <v>4800</v>
      </c>
      <c r="G81" s="88">
        <v>4082.55</v>
      </c>
    </row>
    <row r="82" spans="2:7" ht="12.75">
      <c r="B82" s="84"/>
      <c r="C82" s="84"/>
      <c r="D82" s="86" t="s">
        <v>192</v>
      </c>
      <c r="E82" s="87" t="s">
        <v>193</v>
      </c>
      <c r="F82" s="88">
        <v>31200</v>
      </c>
      <c r="G82" s="88">
        <v>16145.62</v>
      </c>
    </row>
    <row r="83" spans="2:7" ht="12.75">
      <c r="B83" s="84"/>
      <c r="C83" s="84"/>
      <c r="D83" s="86" t="s">
        <v>212</v>
      </c>
      <c r="E83" s="87" t="s">
        <v>213</v>
      </c>
      <c r="F83" s="88">
        <v>500</v>
      </c>
      <c r="G83" s="88">
        <v>0</v>
      </c>
    </row>
    <row r="84" spans="2:7" ht="12.75">
      <c r="B84" s="84"/>
      <c r="C84" s="84"/>
      <c r="D84" s="86" t="s">
        <v>234</v>
      </c>
      <c r="E84" s="87" t="s">
        <v>235</v>
      </c>
      <c r="F84" s="88">
        <v>49000</v>
      </c>
      <c r="G84" s="88">
        <v>36165</v>
      </c>
    </row>
    <row r="85" spans="2:7" ht="12.75">
      <c r="B85" s="84"/>
      <c r="C85" s="84"/>
      <c r="D85" s="86" t="s">
        <v>174</v>
      </c>
      <c r="E85" s="87" t="s">
        <v>175</v>
      </c>
      <c r="F85" s="88">
        <v>3200</v>
      </c>
      <c r="G85" s="88">
        <v>2471</v>
      </c>
    </row>
    <row r="86" spans="2:7" ht="12.75">
      <c r="B86" s="84"/>
      <c r="C86" s="84"/>
      <c r="D86" s="86" t="s">
        <v>226</v>
      </c>
      <c r="E86" s="87" t="s">
        <v>227</v>
      </c>
      <c r="F86" s="88">
        <v>28339</v>
      </c>
      <c r="G86" s="88">
        <v>28339</v>
      </c>
    </row>
    <row r="87" spans="2:7" ht="12.75">
      <c r="B87" s="84"/>
      <c r="C87" s="84"/>
      <c r="D87" s="86" t="s">
        <v>194</v>
      </c>
      <c r="E87" s="87" t="s">
        <v>195</v>
      </c>
      <c r="F87" s="88">
        <v>1000</v>
      </c>
      <c r="G87" s="88">
        <v>0</v>
      </c>
    </row>
    <row r="88" spans="2:7" ht="12.75">
      <c r="B88" s="84"/>
      <c r="C88" s="84"/>
      <c r="D88" s="86" t="s">
        <v>248</v>
      </c>
      <c r="E88" s="87" t="s">
        <v>249</v>
      </c>
      <c r="F88" s="88">
        <v>75</v>
      </c>
      <c r="G88" s="88">
        <v>0</v>
      </c>
    </row>
    <row r="89" spans="2:7" ht="12.75">
      <c r="B89" s="84"/>
      <c r="C89" s="84"/>
      <c r="D89" s="86" t="s">
        <v>250</v>
      </c>
      <c r="E89" s="87" t="s">
        <v>251</v>
      </c>
      <c r="F89" s="88">
        <v>2400</v>
      </c>
      <c r="G89" s="88">
        <v>0</v>
      </c>
    </row>
    <row r="90" spans="2:7" ht="12.75">
      <c r="B90" s="84"/>
      <c r="C90" s="84"/>
      <c r="D90" s="86" t="s">
        <v>252</v>
      </c>
      <c r="E90" s="87" t="s">
        <v>253</v>
      </c>
      <c r="F90" s="88">
        <v>11500</v>
      </c>
      <c r="G90" s="88">
        <v>9109.4</v>
      </c>
    </row>
    <row r="91" spans="2:7" ht="22.5">
      <c r="B91" s="84"/>
      <c r="C91" s="84"/>
      <c r="D91" s="86" t="s">
        <v>254</v>
      </c>
      <c r="E91" s="87" t="s">
        <v>255</v>
      </c>
      <c r="F91" s="88">
        <v>10000</v>
      </c>
      <c r="G91" s="88">
        <v>5965.4</v>
      </c>
    </row>
    <row r="92" spans="2:7" ht="12.75">
      <c r="B92" s="84"/>
      <c r="C92" s="84"/>
      <c r="D92" s="86" t="s">
        <v>236</v>
      </c>
      <c r="E92" s="87" t="s">
        <v>237</v>
      </c>
      <c r="F92" s="88">
        <v>32000</v>
      </c>
      <c r="G92" s="88">
        <v>19199.29</v>
      </c>
    </row>
    <row r="93" spans="2:7" ht="12.75">
      <c r="B93" s="84"/>
      <c r="C93" s="84"/>
      <c r="D93" s="86" t="s">
        <v>164</v>
      </c>
      <c r="E93" s="87" t="s">
        <v>165</v>
      </c>
      <c r="F93" s="88">
        <v>52000</v>
      </c>
      <c r="G93" s="88">
        <v>3660</v>
      </c>
    </row>
    <row r="94" spans="2:7" ht="12.75">
      <c r="B94" s="84"/>
      <c r="C94" s="84"/>
      <c r="D94" s="86" t="s">
        <v>256</v>
      </c>
      <c r="E94" s="87" t="s">
        <v>257</v>
      </c>
      <c r="F94" s="88">
        <v>53000</v>
      </c>
      <c r="G94" s="88">
        <v>14297.18</v>
      </c>
    </row>
    <row r="95" spans="2:7" ht="15.75">
      <c r="B95" s="79"/>
      <c r="C95" s="80" t="s">
        <v>258</v>
      </c>
      <c r="D95" s="81"/>
      <c r="E95" s="82" t="s">
        <v>259</v>
      </c>
      <c r="F95" s="83">
        <f>SUBTOTAL(9,F96:F98)</f>
        <v>13000</v>
      </c>
      <c r="G95" s="83">
        <f>SUBTOTAL(9,G96:G98)</f>
        <v>7959.67</v>
      </c>
    </row>
    <row r="96" spans="2:7" ht="12.75">
      <c r="B96" s="84"/>
      <c r="C96" s="84"/>
      <c r="D96" s="86" t="s">
        <v>184</v>
      </c>
      <c r="E96" s="87" t="s">
        <v>185</v>
      </c>
      <c r="F96" s="88">
        <v>3000</v>
      </c>
      <c r="G96" s="88">
        <v>0</v>
      </c>
    </row>
    <row r="97" spans="2:7" ht="12.75">
      <c r="B97" s="84"/>
      <c r="C97" s="84"/>
      <c r="D97" s="86" t="s">
        <v>186</v>
      </c>
      <c r="E97" s="87" t="s">
        <v>187</v>
      </c>
      <c r="F97" s="88">
        <v>2000</v>
      </c>
      <c r="G97" s="88">
        <v>1915.42</v>
      </c>
    </row>
    <row r="98" spans="2:7" ht="12.75">
      <c r="B98" s="84"/>
      <c r="C98" s="84"/>
      <c r="D98" s="86" t="s">
        <v>172</v>
      </c>
      <c r="E98" s="87" t="s">
        <v>173</v>
      </c>
      <c r="F98" s="88">
        <v>8000</v>
      </c>
      <c r="G98" s="88">
        <v>6044.25</v>
      </c>
    </row>
    <row r="99" spans="2:7" ht="15.75">
      <c r="B99" s="79"/>
      <c r="C99" s="80" t="s">
        <v>260</v>
      </c>
      <c r="D99" s="81"/>
      <c r="E99" s="82" t="s">
        <v>171</v>
      </c>
      <c r="F99" s="83">
        <f>SUBTOTAL(9,F100:F108)</f>
        <v>53866</v>
      </c>
      <c r="G99" s="83">
        <f>SUBTOTAL(9,G100:G108)</f>
        <v>33584.100000000006</v>
      </c>
    </row>
    <row r="100" spans="2:7" ht="12.75">
      <c r="B100" s="84"/>
      <c r="C100" s="84"/>
      <c r="D100" s="86" t="s">
        <v>240</v>
      </c>
      <c r="E100" s="87" t="s">
        <v>241</v>
      </c>
      <c r="F100" s="88">
        <v>200</v>
      </c>
      <c r="G100" s="88">
        <v>0</v>
      </c>
    </row>
    <row r="101" spans="2:7" ht="12.75">
      <c r="B101" s="84"/>
      <c r="C101" s="84"/>
      <c r="D101" s="86" t="s">
        <v>222</v>
      </c>
      <c r="E101" s="87" t="s">
        <v>223</v>
      </c>
      <c r="F101" s="88">
        <v>33696</v>
      </c>
      <c r="G101" s="88">
        <v>23359.81</v>
      </c>
    </row>
    <row r="102" spans="2:7" ht="12.75">
      <c r="B102" s="84"/>
      <c r="C102" s="84"/>
      <c r="D102" s="86" t="s">
        <v>224</v>
      </c>
      <c r="E102" s="87" t="s">
        <v>225</v>
      </c>
      <c r="F102" s="88">
        <v>555</v>
      </c>
      <c r="G102" s="88">
        <v>554.24</v>
      </c>
    </row>
    <row r="103" spans="2:7" ht="12.75">
      <c r="B103" s="84"/>
      <c r="C103" s="84"/>
      <c r="D103" s="86" t="s">
        <v>180</v>
      </c>
      <c r="E103" s="87" t="s">
        <v>181</v>
      </c>
      <c r="F103" s="88">
        <v>6075</v>
      </c>
      <c r="G103" s="88">
        <v>4019.86</v>
      </c>
    </row>
    <row r="104" spans="2:7" ht="12.75">
      <c r="B104" s="84"/>
      <c r="C104" s="84"/>
      <c r="D104" s="86" t="s">
        <v>182</v>
      </c>
      <c r="E104" s="87" t="s">
        <v>183</v>
      </c>
      <c r="F104" s="88">
        <v>840</v>
      </c>
      <c r="G104" s="88">
        <v>553.78</v>
      </c>
    </row>
    <row r="105" spans="2:7" ht="12.75">
      <c r="B105" s="84"/>
      <c r="C105" s="84"/>
      <c r="D105" s="86" t="s">
        <v>242</v>
      </c>
      <c r="E105" s="87" t="s">
        <v>243</v>
      </c>
      <c r="F105" s="88">
        <v>1600</v>
      </c>
      <c r="G105" s="88">
        <v>1033.5</v>
      </c>
    </row>
    <row r="106" spans="2:7" ht="12.75">
      <c r="B106" s="84"/>
      <c r="C106" s="84"/>
      <c r="D106" s="86" t="s">
        <v>184</v>
      </c>
      <c r="E106" s="87" t="s">
        <v>185</v>
      </c>
      <c r="F106" s="88">
        <v>8400</v>
      </c>
      <c r="G106" s="88">
        <v>3635</v>
      </c>
    </row>
    <row r="107" spans="2:7" ht="12.75">
      <c r="B107" s="84"/>
      <c r="C107" s="84"/>
      <c r="D107" s="86" t="s">
        <v>186</v>
      </c>
      <c r="E107" s="87" t="s">
        <v>187</v>
      </c>
      <c r="F107" s="88">
        <v>2260</v>
      </c>
      <c r="G107" s="88">
        <v>187.91</v>
      </c>
    </row>
    <row r="108" spans="2:7" ht="12.75">
      <c r="B108" s="84"/>
      <c r="C108" s="84"/>
      <c r="D108" s="86" t="s">
        <v>244</v>
      </c>
      <c r="E108" s="87" t="s">
        <v>245</v>
      </c>
      <c r="F108" s="88">
        <v>240</v>
      </c>
      <c r="G108" s="88">
        <v>240</v>
      </c>
    </row>
    <row r="109" spans="2:7" ht="21">
      <c r="B109" s="76" t="s">
        <v>261</v>
      </c>
      <c r="C109" s="76"/>
      <c r="D109" s="76"/>
      <c r="E109" s="77" t="s">
        <v>262</v>
      </c>
      <c r="F109" s="78">
        <f>SUBTOTAL(9,F110:F128)</f>
        <v>11550</v>
      </c>
      <c r="G109" s="78">
        <f>SUBTOTAL(9,G110:G128)</f>
        <v>1389.69</v>
      </c>
    </row>
    <row r="110" spans="2:7" ht="22.5">
      <c r="B110" s="79"/>
      <c r="C110" s="80" t="s">
        <v>263</v>
      </c>
      <c r="D110" s="81"/>
      <c r="E110" s="82" t="s">
        <v>264</v>
      </c>
      <c r="F110" s="83">
        <f>SUBTOTAL(9,F111:F114)</f>
        <v>1784</v>
      </c>
      <c r="G110" s="83">
        <f>SUBTOTAL(9,G111:G114)</f>
        <v>889.99</v>
      </c>
    </row>
    <row r="111" spans="2:7" ht="12.75">
      <c r="B111" s="84"/>
      <c r="C111" s="84"/>
      <c r="D111" s="86" t="s">
        <v>180</v>
      </c>
      <c r="E111" s="87" t="s">
        <v>181</v>
      </c>
      <c r="F111" s="88">
        <v>251</v>
      </c>
      <c r="G111" s="88">
        <v>129.09</v>
      </c>
    </row>
    <row r="112" spans="2:7" ht="12.75">
      <c r="B112" s="84"/>
      <c r="C112" s="84"/>
      <c r="D112" s="86" t="s">
        <v>182</v>
      </c>
      <c r="E112" s="87" t="s">
        <v>183</v>
      </c>
      <c r="F112" s="88">
        <v>36</v>
      </c>
      <c r="G112" s="88">
        <v>18.2</v>
      </c>
    </row>
    <row r="113" spans="2:7" ht="12.75">
      <c r="B113" s="84"/>
      <c r="C113" s="84"/>
      <c r="D113" s="86" t="s">
        <v>184</v>
      </c>
      <c r="E113" s="87" t="s">
        <v>185</v>
      </c>
      <c r="F113" s="88">
        <v>1440</v>
      </c>
      <c r="G113" s="88">
        <v>742.7</v>
      </c>
    </row>
    <row r="114" spans="2:7" ht="12.75">
      <c r="B114" s="84"/>
      <c r="C114" s="84"/>
      <c r="D114" s="86" t="s">
        <v>186</v>
      </c>
      <c r="E114" s="87" t="s">
        <v>187</v>
      </c>
      <c r="F114" s="88">
        <v>57</v>
      </c>
      <c r="G114" s="88">
        <v>0</v>
      </c>
    </row>
    <row r="115" spans="2:7" ht="15.75">
      <c r="B115" s="84"/>
      <c r="C115" s="80" t="s">
        <v>265</v>
      </c>
      <c r="D115" s="81"/>
      <c r="E115" s="82" t="s">
        <v>266</v>
      </c>
      <c r="F115" s="83">
        <f>SUBTOTAL(9,F116:F120)</f>
        <v>2720</v>
      </c>
      <c r="G115" s="83">
        <f>SUBTOTAL(9,G116:G120)</f>
        <v>0</v>
      </c>
    </row>
    <row r="116" spans="2:7" ht="12.75">
      <c r="B116" s="84"/>
      <c r="C116" s="84"/>
      <c r="D116" s="86" t="s">
        <v>180</v>
      </c>
      <c r="E116" s="87" t="s">
        <v>181</v>
      </c>
      <c r="F116" s="88">
        <v>209</v>
      </c>
      <c r="G116" s="88">
        <v>0</v>
      </c>
    </row>
    <row r="117" spans="2:7" ht="12.75">
      <c r="B117" s="84"/>
      <c r="C117" s="84"/>
      <c r="D117" s="86" t="s">
        <v>182</v>
      </c>
      <c r="E117" s="87" t="s">
        <v>183</v>
      </c>
      <c r="F117" s="88">
        <v>30</v>
      </c>
      <c r="G117" s="88">
        <v>0</v>
      </c>
    </row>
    <row r="118" spans="2:7" ht="12.75">
      <c r="B118" s="84"/>
      <c r="C118" s="84"/>
      <c r="D118" s="86" t="s">
        <v>184</v>
      </c>
      <c r="E118" s="87" t="s">
        <v>185</v>
      </c>
      <c r="F118" s="88">
        <v>1200</v>
      </c>
      <c r="G118" s="88">
        <v>0</v>
      </c>
    </row>
    <row r="119" spans="2:7" ht="12.75">
      <c r="B119" s="84"/>
      <c r="C119" s="84"/>
      <c r="D119" s="86" t="s">
        <v>186</v>
      </c>
      <c r="E119" s="87" t="s">
        <v>187</v>
      </c>
      <c r="F119" s="88">
        <v>1081</v>
      </c>
      <c r="G119" s="88">
        <v>0</v>
      </c>
    </row>
    <row r="120" spans="2:7" ht="12.75">
      <c r="B120" s="84"/>
      <c r="C120" s="84"/>
      <c r="D120" s="86" t="s">
        <v>234</v>
      </c>
      <c r="E120" s="87" t="s">
        <v>235</v>
      </c>
      <c r="F120" s="88">
        <v>200</v>
      </c>
      <c r="G120" s="88">
        <v>0</v>
      </c>
    </row>
    <row r="121" spans="2:7" ht="33.75">
      <c r="B121" s="84"/>
      <c r="C121" s="80" t="s">
        <v>267</v>
      </c>
      <c r="D121" s="81"/>
      <c r="E121" s="82" t="s">
        <v>268</v>
      </c>
      <c r="F121" s="83">
        <f>SUBTOTAL(9,F122:F128)</f>
        <v>7046</v>
      </c>
      <c r="G121" s="83">
        <f>SUBTOTAL(9,G122:G128)</f>
        <v>499.7</v>
      </c>
    </row>
    <row r="122" spans="2:7" ht="12.75">
      <c r="B122" s="84"/>
      <c r="C122" s="84"/>
      <c r="D122" s="86" t="s">
        <v>230</v>
      </c>
      <c r="E122" s="87" t="s">
        <v>231</v>
      </c>
      <c r="F122" s="88">
        <v>3450</v>
      </c>
      <c r="G122" s="88">
        <v>0</v>
      </c>
    </row>
    <row r="123" spans="2:7" ht="12.75">
      <c r="B123" s="84"/>
      <c r="C123" s="84"/>
      <c r="D123" s="86" t="s">
        <v>180</v>
      </c>
      <c r="E123" s="87" t="s">
        <v>181</v>
      </c>
      <c r="F123" s="88">
        <v>205</v>
      </c>
      <c r="G123" s="88">
        <v>72.48</v>
      </c>
    </row>
    <row r="124" spans="2:7" ht="12.75">
      <c r="B124" s="84"/>
      <c r="C124" s="84"/>
      <c r="D124" s="86" t="s">
        <v>182</v>
      </c>
      <c r="E124" s="87" t="s">
        <v>183</v>
      </c>
      <c r="F124" s="88">
        <v>29</v>
      </c>
      <c r="G124" s="88">
        <v>10.22</v>
      </c>
    </row>
    <row r="125" spans="2:7" ht="12.75">
      <c r="B125" s="84"/>
      <c r="C125" s="84"/>
      <c r="D125" s="86" t="s">
        <v>184</v>
      </c>
      <c r="E125" s="87" t="s">
        <v>185</v>
      </c>
      <c r="F125" s="88">
        <v>1177</v>
      </c>
      <c r="G125" s="88">
        <v>417</v>
      </c>
    </row>
    <row r="126" spans="2:7" ht="12.75">
      <c r="B126" s="84"/>
      <c r="C126" s="84"/>
      <c r="D126" s="86" t="s">
        <v>186</v>
      </c>
      <c r="E126" s="87" t="s">
        <v>187</v>
      </c>
      <c r="F126" s="88">
        <v>670</v>
      </c>
      <c r="G126" s="88">
        <v>0</v>
      </c>
    </row>
    <row r="127" spans="2:7" ht="12.75">
      <c r="B127" s="84"/>
      <c r="C127" s="84"/>
      <c r="D127" s="86" t="s">
        <v>172</v>
      </c>
      <c r="E127" s="87" t="s">
        <v>173</v>
      </c>
      <c r="F127" s="88">
        <v>1415</v>
      </c>
      <c r="G127" s="88">
        <v>0</v>
      </c>
    </row>
    <row r="128" spans="2:7" ht="12.75">
      <c r="B128" s="84"/>
      <c r="C128" s="84"/>
      <c r="D128" s="86" t="s">
        <v>234</v>
      </c>
      <c r="E128" s="87" t="s">
        <v>235</v>
      </c>
      <c r="F128" s="88">
        <v>100</v>
      </c>
      <c r="G128" s="88">
        <v>0</v>
      </c>
    </row>
    <row r="129" spans="2:7" ht="12.75">
      <c r="B129" s="76" t="s">
        <v>269</v>
      </c>
      <c r="C129" s="76"/>
      <c r="D129" s="76"/>
      <c r="E129" s="77" t="s">
        <v>270</v>
      </c>
      <c r="F129" s="78">
        <f>SUBTOTAL(9,F130:F153)</f>
        <v>163447</v>
      </c>
      <c r="G129" s="78">
        <f>SUBTOTAL(9,G130:G153)</f>
        <v>69622.98000000001</v>
      </c>
    </row>
    <row r="130" spans="2:7" ht="15.75">
      <c r="B130" s="79"/>
      <c r="C130" s="80" t="s">
        <v>271</v>
      </c>
      <c r="D130" s="81"/>
      <c r="E130" s="82" t="s">
        <v>272</v>
      </c>
      <c r="F130" s="83">
        <f>SUBTOTAL(9,F131:F149)</f>
        <v>161647</v>
      </c>
      <c r="G130" s="83">
        <f>SUBTOTAL(9,G131:G149)</f>
        <v>69372.03000000001</v>
      </c>
    </row>
    <row r="131" spans="2:7" ht="12.75">
      <c r="B131" s="84"/>
      <c r="C131" s="84"/>
      <c r="D131" s="86" t="s">
        <v>240</v>
      </c>
      <c r="E131" s="87" t="s">
        <v>241</v>
      </c>
      <c r="F131" s="88">
        <v>32200</v>
      </c>
      <c r="G131" s="88">
        <v>15247.99</v>
      </c>
    </row>
    <row r="132" spans="2:7" ht="12.75">
      <c r="B132" s="84"/>
      <c r="C132" s="84"/>
      <c r="D132" s="86" t="s">
        <v>222</v>
      </c>
      <c r="E132" s="87" t="s">
        <v>223</v>
      </c>
      <c r="F132" s="88">
        <v>19000</v>
      </c>
      <c r="G132" s="88">
        <v>12527.02</v>
      </c>
    </row>
    <row r="133" spans="2:7" ht="12.75">
      <c r="B133" s="84"/>
      <c r="C133" s="84"/>
      <c r="D133" s="86" t="s">
        <v>224</v>
      </c>
      <c r="E133" s="87" t="s">
        <v>225</v>
      </c>
      <c r="F133" s="88">
        <v>1489</v>
      </c>
      <c r="G133" s="88">
        <v>1422.9</v>
      </c>
    </row>
    <row r="134" spans="2:7" ht="12.75">
      <c r="B134" s="84"/>
      <c r="C134" s="84"/>
      <c r="D134" s="86" t="s">
        <v>180</v>
      </c>
      <c r="E134" s="87" t="s">
        <v>181</v>
      </c>
      <c r="F134" s="88">
        <v>4186</v>
      </c>
      <c r="G134" s="88">
        <v>2883.03</v>
      </c>
    </row>
    <row r="135" spans="2:7" ht="12.75">
      <c r="B135" s="84"/>
      <c r="C135" s="84"/>
      <c r="D135" s="86" t="s">
        <v>182</v>
      </c>
      <c r="E135" s="87" t="s">
        <v>183</v>
      </c>
      <c r="F135" s="88">
        <v>592</v>
      </c>
      <c r="G135" s="88">
        <v>372.18</v>
      </c>
    </row>
    <row r="136" spans="2:7" ht="12.75">
      <c r="B136" s="84"/>
      <c r="C136" s="84"/>
      <c r="D136" s="86" t="s">
        <v>242</v>
      </c>
      <c r="E136" s="87" t="s">
        <v>243</v>
      </c>
      <c r="F136" s="88">
        <v>1580</v>
      </c>
      <c r="G136" s="88">
        <v>1082.4</v>
      </c>
    </row>
    <row r="137" spans="2:7" ht="12.75">
      <c r="B137" s="84"/>
      <c r="C137" s="84"/>
      <c r="D137" s="86" t="s">
        <v>184</v>
      </c>
      <c r="E137" s="87" t="s">
        <v>185</v>
      </c>
      <c r="F137" s="88">
        <v>3600</v>
      </c>
      <c r="G137" s="88">
        <v>2400</v>
      </c>
    </row>
    <row r="138" spans="2:7" ht="12.75">
      <c r="B138" s="84"/>
      <c r="C138" s="84"/>
      <c r="D138" s="86" t="s">
        <v>186</v>
      </c>
      <c r="E138" s="87" t="s">
        <v>187</v>
      </c>
      <c r="F138" s="88">
        <v>40500</v>
      </c>
      <c r="G138" s="88">
        <v>17039.02</v>
      </c>
    </row>
    <row r="139" spans="2:7" ht="12.75">
      <c r="B139" s="84"/>
      <c r="C139" s="84"/>
      <c r="D139" s="86" t="s">
        <v>188</v>
      </c>
      <c r="E139" s="87" t="s">
        <v>189</v>
      </c>
      <c r="F139" s="88">
        <v>9000</v>
      </c>
      <c r="G139" s="88">
        <v>2615.59</v>
      </c>
    </row>
    <row r="140" spans="2:7" ht="12.75">
      <c r="B140" s="84"/>
      <c r="C140" s="84"/>
      <c r="D140" s="86" t="s">
        <v>190</v>
      </c>
      <c r="E140" s="87" t="s">
        <v>191</v>
      </c>
      <c r="F140" s="88">
        <v>30000</v>
      </c>
      <c r="G140" s="88">
        <v>1190</v>
      </c>
    </row>
    <row r="141" spans="2:7" ht="12.75">
      <c r="B141" s="84"/>
      <c r="C141" s="84"/>
      <c r="D141" s="86" t="s">
        <v>244</v>
      </c>
      <c r="E141" s="87" t="s">
        <v>245</v>
      </c>
      <c r="F141" s="88">
        <v>1950</v>
      </c>
      <c r="G141" s="88">
        <v>350</v>
      </c>
    </row>
    <row r="142" spans="2:7" ht="12.75">
      <c r="B142" s="84"/>
      <c r="C142" s="84"/>
      <c r="D142" s="86" t="s">
        <v>172</v>
      </c>
      <c r="E142" s="87" t="s">
        <v>173</v>
      </c>
      <c r="F142" s="88">
        <v>4500</v>
      </c>
      <c r="G142" s="88">
        <v>3372.5</v>
      </c>
    </row>
    <row r="143" spans="2:7" ht="12.75">
      <c r="B143" s="84"/>
      <c r="C143" s="84"/>
      <c r="D143" s="86" t="s">
        <v>232</v>
      </c>
      <c r="E143" s="87" t="s">
        <v>233</v>
      </c>
      <c r="F143" s="88">
        <v>800</v>
      </c>
      <c r="G143" s="88">
        <v>110.15</v>
      </c>
    </row>
    <row r="144" spans="2:7" ht="12.75">
      <c r="B144" s="84"/>
      <c r="C144" s="84"/>
      <c r="D144" s="86" t="s">
        <v>192</v>
      </c>
      <c r="E144" s="87" t="s">
        <v>193</v>
      </c>
      <c r="F144" s="88">
        <v>1300</v>
      </c>
      <c r="G144" s="88">
        <v>882.65</v>
      </c>
    </row>
    <row r="145" spans="2:7" ht="12.75">
      <c r="B145" s="84"/>
      <c r="C145" s="84"/>
      <c r="D145" s="86" t="s">
        <v>234</v>
      </c>
      <c r="E145" s="87" t="s">
        <v>235</v>
      </c>
      <c r="F145" s="88">
        <v>800</v>
      </c>
      <c r="G145" s="88">
        <v>492.96</v>
      </c>
    </row>
    <row r="146" spans="2:7" ht="12.75">
      <c r="B146" s="84"/>
      <c r="C146" s="84"/>
      <c r="D146" s="86" t="s">
        <v>174</v>
      </c>
      <c r="E146" s="87" t="s">
        <v>175</v>
      </c>
      <c r="F146" s="88">
        <v>7750</v>
      </c>
      <c r="G146" s="88">
        <v>6183.64</v>
      </c>
    </row>
    <row r="147" spans="2:7" ht="12.75">
      <c r="B147" s="84"/>
      <c r="C147" s="84"/>
      <c r="D147" s="86" t="s">
        <v>226</v>
      </c>
      <c r="E147" s="87" t="s">
        <v>227</v>
      </c>
      <c r="F147" s="88">
        <v>1200</v>
      </c>
      <c r="G147" s="88">
        <v>1200</v>
      </c>
    </row>
    <row r="148" spans="2:7" ht="22.5">
      <c r="B148" s="84"/>
      <c r="C148" s="84"/>
      <c r="D148" s="86" t="s">
        <v>254</v>
      </c>
      <c r="E148" s="87" t="s">
        <v>255</v>
      </c>
      <c r="F148" s="88">
        <v>200</v>
      </c>
      <c r="G148" s="88">
        <v>0</v>
      </c>
    </row>
    <row r="149" spans="2:7" ht="12.75">
      <c r="B149" s="84"/>
      <c r="C149" s="84"/>
      <c r="D149" s="86" t="s">
        <v>236</v>
      </c>
      <c r="E149" s="87" t="s">
        <v>237</v>
      </c>
      <c r="F149" s="88">
        <v>1000</v>
      </c>
      <c r="G149" s="88">
        <v>0</v>
      </c>
    </row>
    <row r="150" spans="2:7" ht="15.75">
      <c r="B150" s="79"/>
      <c r="C150" s="80" t="s">
        <v>273</v>
      </c>
      <c r="D150" s="81"/>
      <c r="E150" s="82" t="s">
        <v>274</v>
      </c>
      <c r="F150" s="83">
        <f>SUBTOTAL(9,F151:F153)</f>
        <v>1800</v>
      </c>
      <c r="G150" s="83">
        <f>SUBTOTAL(9,G151:G153)</f>
        <v>250.95</v>
      </c>
    </row>
    <row r="151" spans="2:7" ht="12.75">
      <c r="B151" s="84"/>
      <c r="C151" s="84"/>
      <c r="D151" s="86" t="s">
        <v>184</v>
      </c>
      <c r="E151" s="87" t="s">
        <v>185</v>
      </c>
      <c r="F151" s="88">
        <v>500</v>
      </c>
      <c r="G151" s="88">
        <v>0</v>
      </c>
    </row>
    <row r="152" spans="2:7" ht="12.75">
      <c r="B152" s="84"/>
      <c r="C152" s="84"/>
      <c r="D152" s="86" t="s">
        <v>186</v>
      </c>
      <c r="E152" s="87" t="s">
        <v>187</v>
      </c>
      <c r="F152" s="88">
        <v>1000</v>
      </c>
      <c r="G152" s="88">
        <v>250.95</v>
      </c>
    </row>
    <row r="153" spans="2:7" ht="12.75">
      <c r="B153" s="84"/>
      <c r="C153" s="84"/>
      <c r="D153" s="86" t="s">
        <v>172</v>
      </c>
      <c r="E153" s="87" t="s">
        <v>173</v>
      </c>
      <c r="F153" s="88">
        <v>300</v>
      </c>
      <c r="G153" s="88">
        <v>0</v>
      </c>
    </row>
    <row r="154" spans="2:7" ht="31.5">
      <c r="B154" s="76" t="s">
        <v>275</v>
      </c>
      <c r="C154" s="76"/>
      <c r="D154" s="76"/>
      <c r="E154" s="77" t="s">
        <v>276</v>
      </c>
      <c r="F154" s="78">
        <f>SUBTOTAL(9,F155:F165)</f>
        <v>82425</v>
      </c>
      <c r="G154" s="78">
        <f>SUBTOTAL(9,G155:G165)</f>
        <v>48113.700000000004</v>
      </c>
    </row>
    <row r="155" spans="2:7" ht="15.75">
      <c r="B155" s="79"/>
      <c r="C155" s="80" t="s">
        <v>277</v>
      </c>
      <c r="D155" s="81"/>
      <c r="E155" s="82" t="s">
        <v>278</v>
      </c>
      <c r="F155" s="83">
        <f>SUBTOTAL(9,F156:F165)</f>
        <v>82425</v>
      </c>
      <c r="G155" s="83">
        <f>SUBTOTAL(9,G156:G165)</f>
        <v>48113.700000000004</v>
      </c>
    </row>
    <row r="156" spans="2:7" ht="12.75">
      <c r="B156" s="84"/>
      <c r="C156" s="84"/>
      <c r="D156" s="86" t="s">
        <v>230</v>
      </c>
      <c r="E156" s="87" t="s">
        <v>231</v>
      </c>
      <c r="F156" s="88">
        <v>3150</v>
      </c>
      <c r="G156" s="88">
        <v>2000</v>
      </c>
    </row>
    <row r="157" spans="2:7" ht="12.75">
      <c r="B157" s="84"/>
      <c r="C157" s="84"/>
      <c r="D157" s="86" t="s">
        <v>279</v>
      </c>
      <c r="E157" s="87" t="s">
        <v>280</v>
      </c>
      <c r="F157" s="88">
        <v>40000</v>
      </c>
      <c r="G157" s="88">
        <v>24848</v>
      </c>
    </row>
    <row r="158" spans="2:7" ht="12.75">
      <c r="B158" s="84"/>
      <c r="C158" s="84"/>
      <c r="D158" s="86" t="s">
        <v>180</v>
      </c>
      <c r="E158" s="87" t="s">
        <v>181</v>
      </c>
      <c r="F158" s="88">
        <v>2607</v>
      </c>
      <c r="G158" s="88">
        <v>210.25</v>
      </c>
    </row>
    <row r="159" spans="2:7" ht="12.75">
      <c r="B159" s="84"/>
      <c r="C159" s="84"/>
      <c r="D159" s="86" t="s">
        <v>182</v>
      </c>
      <c r="E159" s="87" t="s">
        <v>183</v>
      </c>
      <c r="F159" s="88">
        <v>368</v>
      </c>
      <c r="G159" s="88">
        <v>0</v>
      </c>
    </row>
    <row r="160" spans="2:7" ht="12.75">
      <c r="B160" s="84"/>
      <c r="C160" s="84"/>
      <c r="D160" s="86" t="s">
        <v>184</v>
      </c>
      <c r="E160" s="87" t="s">
        <v>185</v>
      </c>
      <c r="F160" s="88">
        <v>8000</v>
      </c>
      <c r="G160" s="88">
        <v>2901</v>
      </c>
    </row>
    <row r="161" spans="2:7" ht="12.75">
      <c r="B161" s="84"/>
      <c r="C161" s="84"/>
      <c r="D161" s="86" t="s">
        <v>186</v>
      </c>
      <c r="E161" s="87" t="s">
        <v>187</v>
      </c>
      <c r="F161" s="88">
        <v>5600</v>
      </c>
      <c r="G161" s="88">
        <v>3010.94</v>
      </c>
    </row>
    <row r="162" spans="2:7" ht="12.75">
      <c r="B162" s="84"/>
      <c r="C162" s="84"/>
      <c r="D162" s="86" t="s">
        <v>172</v>
      </c>
      <c r="E162" s="87" t="s">
        <v>173</v>
      </c>
      <c r="F162" s="88">
        <v>17000</v>
      </c>
      <c r="G162" s="88">
        <v>14942.64</v>
      </c>
    </row>
    <row r="163" spans="2:7" ht="12.75">
      <c r="B163" s="84"/>
      <c r="C163" s="84"/>
      <c r="D163" s="86" t="s">
        <v>192</v>
      </c>
      <c r="E163" s="87" t="s">
        <v>193</v>
      </c>
      <c r="F163" s="88">
        <v>2100</v>
      </c>
      <c r="G163" s="88">
        <v>200.87</v>
      </c>
    </row>
    <row r="164" spans="2:7" ht="22.5">
      <c r="B164" s="84"/>
      <c r="C164" s="84"/>
      <c r="D164" s="86" t="s">
        <v>254</v>
      </c>
      <c r="E164" s="87" t="s">
        <v>255</v>
      </c>
      <c r="F164" s="88">
        <v>2600</v>
      </c>
      <c r="G164" s="88">
        <v>0</v>
      </c>
    </row>
    <row r="165" spans="2:7" ht="12.75">
      <c r="B165" s="84"/>
      <c r="C165" s="84"/>
      <c r="D165" s="86" t="s">
        <v>236</v>
      </c>
      <c r="E165" s="87" t="s">
        <v>237</v>
      </c>
      <c r="F165" s="88">
        <v>1000</v>
      </c>
      <c r="G165" s="88">
        <v>0</v>
      </c>
    </row>
    <row r="166" spans="2:7" ht="12.75">
      <c r="B166" s="76" t="s">
        <v>281</v>
      </c>
      <c r="C166" s="76"/>
      <c r="D166" s="76"/>
      <c r="E166" s="77" t="s">
        <v>282</v>
      </c>
      <c r="F166" s="78">
        <f>SUBTOTAL(9,F167:F169)</f>
        <v>171400</v>
      </c>
      <c r="G166" s="78">
        <f>SUBTOTAL(9,G167:G169)</f>
        <v>119446.8</v>
      </c>
    </row>
    <row r="167" spans="2:7" ht="22.5">
      <c r="B167" s="79"/>
      <c r="C167" s="80" t="s">
        <v>283</v>
      </c>
      <c r="D167" s="81"/>
      <c r="E167" s="82" t="s">
        <v>284</v>
      </c>
      <c r="F167" s="83">
        <f>SUBTOTAL(9,F168:F169)</f>
        <v>171400</v>
      </c>
      <c r="G167" s="83">
        <f>SUBTOTAL(9,G168:G169)</f>
        <v>119446.8</v>
      </c>
    </row>
    <row r="168" spans="2:7" ht="12.75">
      <c r="B168" s="84"/>
      <c r="C168" s="84"/>
      <c r="D168" s="86" t="s">
        <v>285</v>
      </c>
      <c r="E168" s="73" t="s">
        <v>286</v>
      </c>
      <c r="F168" s="88">
        <v>14100</v>
      </c>
      <c r="G168" s="88">
        <v>0</v>
      </c>
    </row>
    <row r="169" spans="2:7" ht="22.5">
      <c r="B169" s="84"/>
      <c r="C169" s="84"/>
      <c r="D169" s="86" t="s">
        <v>287</v>
      </c>
      <c r="E169" s="87" t="s">
        <v>288</v>
      </c>
      <c r="F169" s="88">
        <v>157300</v>
      </c>
      <c r="G169" s="88">
        <v>119446.8</v>
      </c>
    </row>
    <row r="170" spans="2:7" ht="12.75">
      <c r="B170" s="76" t="s">
        <v>289</v>
      </c>
      <c r="C170" s="76"/>
      <c r="D170" s="76"/>
      <c r="E170" s="77" t="s">
        <v>290</v>
      </c>
      <c r="F170" s="78">
        <f>SUBTOTAL(9,F171:F174)</f>
        <v>119935</v>
      </c>
      <c r="G170" s="78">
        <f>SUBTOTAL(9,G171:G174)</f>
        <v>16896.75</v>
      </c>
    </row>
    <row r="171" spans="2:7" ht="15.75">
      <c r="B171" s="79"/>
      <c r="C171" s="80" t="s">
        <v>291</v>
      </c>
      <c r="D171" s="81"/>
      <c r="E171" s="82" t="s">
        <v>292</v>
      </c>
      <c r="F171" s="83">
        <f>SUBTOTAL(9,F172)</f>
        <v>23000</v>
      </c>
      <c r="G171" s="83">
        <f>SUBTOTAL(9,G172)</f>
        <v>16896.75</v>
      </c>
    </row>
    <row r="172" spans="2:7" ht="12.75">
      <c r="B172" s="84"/>
      <c r="C172" s="84"/>
      <c r="D172" s="86" t="s">
        <v>172</v>
      </c>
      <c r="E172" s="87" t="s">
        <v>173</v>
      </c>
      <c r="F172" s="88">
        <v>23000</v>
      </c>
      <c r="G172" s="88">
        <v>16896.75</v>
      </c>
    </row>
    <row r="173" spans="2:7" ht="15.75">
      <c r="B173" s="79"/>
      <c r="C173" s="80" t="s">
        <v>293</v>
      </c>
      <c r="D173" s="81"/>
      <c r="E173" s="82" t="s">
        <v>294</v>
      </c>
      <c r="F173" s="83">
        <f>SUBTOTAL(9,F174)</f>
        <v>96935</v>
      </c>
      <c r="G173" s="83">
        <f>SUBTOTAL(9,G174)</f>
        <v>0</v>
      </c>
    </row>
    <row r="174" spans="2:7" ht="12.75">
      <c r="B174" s="84"/>
      <c r="C174" s="84"/>
      <c r="D174" s="86" t="s">
        <v>295</v>
      </c>
      <c r="E174" s="87" t="s">
        <v>296</v>
      </c>
      <c r="F174" s="88">
        <v>96935</v>
      </c>
      <c r="G174" s="88">
        <v>0</v>
      </c>
    </row>
    <row r="175" spans="2:7" ht="12.75">
      <c r="B175" s="76" t="s">
        <v>297</v>
      </c>
      <c r="C175" s="76"/>
      <c r="D175" s="76"/>
      <c r="E175" s="77" t="s">
        <v>298</v>
      </c>
      <c r="F175" s="78">
        <f>SUM(F176,F199,F208,F210,F232,F246,F265,F268)</f>
        <v>10021109</v>
      </c>
      <c r="G175" s="78">
        <f>SUM(G176,G199,G208,G210,G232,G246,G265,G268)</f>
        <v>7183645.91</v>
      </c>
    </row>
    <row r="176" spans="2:7" ht="15.75">
      <c r="B176" s="79"/>
      <c r="C176" s="80" t="s">
        <v>299</v>
      </c>
      <c r="D176" s="81"/>
      <c r="E176" s="82" t="s">
        <v>300</v>
      </c>
      <c r="F176" s="83">
        <f>SUM(F177:F198)</f>
        <v>5939898</v>
      </c>
      <c r="G176" s="83">
        <f>SUM(G177:G198)</f>
        <v>4373576.8</v>
      </c>
    </row>
    <row r="177" spans="2:7" ht="12.75">
      <c r="B177" s="84"/>
      <c r="C177" s="84"/>
      <c r="D177" s="86" t="s">
        <v>240</v>
      </c>
      <c r="E177" s="87" t="s">
        <v>241</v>
      </c>
      <c r="F177" s="88">
        <v>300000</v>
      </c>
      <c r="G177" s="88">
        <v>220953.15</v>
      </c>
    </row>
    <row r="178" spans="2:7" ht="12.75">
      <c r="B178" s="84"/>
      <c r="C178" s="84"/>
      <c r="D178" s="86" t="s">
        <v>222</v>
      </c>
      <c r="E178" s="87" t="s">
        <v>223</v>
      </c>
      <c r="F178" s="88">
        <v>3344830</v>
      </c>
      <c r="G178" s="88">
        <v>2493150.22</v>
      </c>
    </row>
    <row r="179" spans="2:7" ht="12.75">
      <c r="B179" s="84"/>
      <c r="C179" s="84"/>
      <c r="D179" s="86" t="s">
        <v>224</v>
      </c>
      <c r="E179" s="87" t="s">
        <v>225</v>
      </c>
      <c r="F179" s="88">
        <v>252436</v>
      </c>
      <c r="G179" s="88">
        <v>252435.89</v>
      </c>
    </row>
    <row r="180" spans="2:7" ht="12.75">
      <c r="B180" s="84"/>
      <c r="C180" s="84"/>
      <c r="D180" s="86" t="s">
        <v>180</v>
      </c>
      <c r="E180" s="87" t="s">
        <v>181</v>
      </c>
      <c r="F180" s="88">
        <v>696553</v>
      </c>
      <c r="G180" s="88">
        <v>494537.91</v>
      </c>
    </row>
    <row r="181" spans="2:7" ht="12.75">
      <c r="B181" s="84"/>
      <c r="C181" s="84"/>
      <c r="D181" s="86" t="s">
        <v>182</v>
      </c>
      <c r="E181" s="87" t="s">
        <v>183</v>
      </c>
      <c r="F181" s="88">
        <v>97821</v>
      </c>
      <c r="G181" s="88">
        <v>69830.3</v>
      </c>
    </row>
    <row r="182" spans="2:7" ht="12.75">
      <c r="B182" s="84"/>
      <c r="C182" s="84"/>
      <c r="D182" s="86" t="s">
        <v>184</v>
      </c>
      <c r="E182" s="87" t="s">
        <v>185</v>
      </c>
      <c r="F182" s="88">
        <v>31000</v>
      </c>
      <c r="G182" s="88">
        <v>29849.87</v>
      </c>
    </row>
    <row r="183" spans="2:7" ht="12.75">
      <c r="B183" s="84"/>
      <c r="C183" s="84"/>
      <c r="D183" s="86" t="s">
        <v>186</v>
      </c>
      <c r="E183" s="87" t="s">
        <v>187</v>
      </c>
      <c r="F183" s="88">
        <v>218000</v>
      </c>
      <c r="G183" s="88">
        <v>213103.3</v>
      </c>
    </row>
    <row r="184" spans="2:7" ht="12.75">
      <c r="B184" s="84"/>
      <c r="C184" s="84"/>
      <c r="D184" s="86" t="s">
        <v>301</v>
      </c>
      <c r="E184" s="87" t="s">
        <v>302</v>
      </c>
      <c r="F184" s="88">
        <v>40000</v>
      </c>
      <c r="G184" s="88">
        <v>24786.78</v>
      </c>
    </row>
    <row r="185" spans="2:7" ht="12.75">
      <c r="B185" s="84"/>
      <c r="C185" s="84"/>
      <c r="D185" s="86" t="s">
        <v>188</v>
      </c>
      <c r="E185" s="87" t="s">
        <v>189</v>
      </c>
      <c r="F185" s="88">
        <v>130000</v>
      </c>
      <c r="G185" s="88">
        <v>91628.19</v>
      </c>
    </row>
    <row r="186" spans="2:7" ht="12.75">
      <c r="B186" s="84"/>
      <c r="C186" s="84"/>
      <c r="D186" s="86" t="s">
        <v>190</v>
      </c>
      <c r="E186" s="87" t="s">
        <v>191</v>
      </c>
      <c r="F186" s="88">
        <v>193063</v>
      </c>
      <c r="G186" s="88">
        <v>113906.88</v>
      </c>
    </row>
    <row r="187" spans="2:7" ht="12.75">
      <c r="B187" s="84"/>
      <c r="C187" s="84"/>
      <c r="D187" s="86" t="s">
        <v>244</v>
      </c>
      <c r="E187" s="87" t="s">
        <v>245</v>
      </c>
      <c r="F187" s="88">
        <v>3000</v>
      </c>
      <c r="G187" s="88">
        <v>100</v>
      </c>
    </row>
    <row r="188" spans="2:7" ht="12.75">
      <c r="B188" s="84"/>
      <c r="C188" s="84"/>
      <c r="D188" s="86" t="s">
        <v>172</v>
      </c>
      <c r="E188" s="87" t="s">
        <v>173</v>
      </c>
      <c r="F188" s="88">
        <v>95000</v>
      </c>
      <c r="G188" s="88">
        <v>73269.08</v>
      </c>
    </row>
    <row r="189" spans="2:7" ht="12.75">
      <c r="B189" s="84"/>
      <c r="C189" s="84"/>
      <c r="D189" s="86" t="s">
        <v>246</v>
      </c>
      <c r="E189" s="87" t="s">
        <v>247</v>
      </c>
      <c r="F189" s="88">
        <v>8000</v>
      </c>
      <c r="G189" s="88">
        <v>5339.29</v>
      </c>
    </row>
    <row r="190" spans="2:7" ht="12.75">
      <c r="B190" s="84"/>
      <c r="C190" s="84"/>
      <c r="D190" s="86" t="s">
        <v>192</v>
      </c>
      <c r="E190" s="87" t="s">
        <v>193</v>
      </c>
      <c r="F190" s="88">
        <v>19000</v>
      </c>
      <c r="G190" s="88">
        <v>8194.62</v>
      </c>
    </row>
    <row r="191" spans="2:7" ht="12.75">
      <c r="B191" s="84"/>
      <c r="C191" s="84"/>
      <c r="D191" s="86" t="s">
        <v>234</v>
      </c>
      <c r="E191" s="87" t="s">
        <v>235</v>
      </c>
      <c r="F191" s="88">
        <v>7000</v>
      </c>
      <c r="G191" s="88">
        <v>2402.7</v>
      </c>
    </row>
    <row r="192" spans="2:7" ht="12.75">
      <c r="B192" s="84"/>
      <c r="C192" s="84"/>
      <c r="D192" s="86" t="s">
        <v>174</v>
      </c>
      <c r="E192" s="87" t="s">
        <v>175</v>
      </c>
      <c r="F192" s="88">
        <v>7000</v>
      </c>
      <c r="G192" s="88">
        <v>1139</v>
      </c>
    </row>
    <row r="193" spans="2:7" ht="12.75">
      <c r="B193" s="84"/>
      <c r="C193" s="84"/>
      <c r="D193" s="86" t="s">
        <v>226</v>
      </c>
      <c r="E193" s="87" t="s">
        <v>227</v>
      </c>
      <c r="F193" s="88">
        <v>240100</v>
      </c>
      <c r="G193" s="88">
        <v>240100</v>
      </c>
    </row>
    <row r="194" spans="2:7" ht="12.75">
      <c r="B194" s="84"/>
      <c r="C194" s="84"/>
      <c r="D194" s="86" t="s">
        <v>194</v>
      </c>
      <c r="E194" s="87" t="s">
        <v>195</v>
      </c>
      <c r="F194" s="88">
        <v>200</v>
      </c>
      <c r="G194" s="88">
        <v>0</v>
      </c>
    </row>
    <row r="195" spans="2:7" ht="22.5">
      <c r="B195" s="84"/>
      <c r="C195" s="84"/>
      <c r="D195" s="86" t="s">
        <v>254</v>
      </c>
      <c r="E195" s="87" t="s">
        <v>255</v>
      </c>
      <c r="F195" s="88">
        <v>7000</v>
      </c>
      <c r="G195" s="88">
        <v>1653.91</v>
      </c>
    </row>
    <row r="196" spans="2:7" ht="12.75">
      <c r="B196" s="84"/>
      <c r="C196" s="84"/>
      <c r="D196" s="86" t="s">
        <v>236</v>
      </c>
      <c r="E196" s="87" t="s">
        <v>237</v>
      </c>
      <c r="F196" s="88">
        <v>10000</v>
      </c>
      <c r="G196" s="88">
        <v>3246.31</v>
      </c>
    </row>
    <row r="197" spans="2:7" ht="12.75">
      <c r="B197" s="84"/>
      <c r="C197" s="84"/>
      <c r="D197" s="86" t="s">
        <v>164</v>
      </c>
      <c r="E197" s="87" t="s">
        <v>165</v>
      </c>
      <c r="F197" s="88">
        <v>224095</v>
      </c>
      <c r="G197" s="88">
        <v>19809.4</v>
      </c>
    </row>
    <row r="198" spans="2:7" ht="12.75">
      <c r="B198" s="84"/>
      <c r="C198" s="84"/>
      <c r="D198" s="86" t="s">
        <v>256</v>
      </c>
      <c r="E198" s="87" t="s">
        <v>257</v>
      </c>
      <c r="F198" s="88">
        <v>15800</v>
      </c>
      <c r="G198" s="88">
        <v>14140</v>
      </c>
    </row>
    <row r="199" spans="2:7" ht="15.75">
      <c r="B199" s="79"/>
      <c r="C199" s="80" t="s">
        <v>303</v>
      </c>
      <c r="D199" s="81"/>
      <c r="E199" s="82" t="s">
        <v>304</v>
      </c>
      <c r="F199" s="83">
        <f>SUBTOTAL(9,F200:F207)</f>
        <v>339600</v>
      </c>
      <c r="G199" s="83">
        <f>SUBTOTAL(9,G200:G207)</f>
        <v>219517.33999999997</v>
      </c>
    </row>
    <row r="200" spans="2:7" ht="12.75">
      <c r="B200" s="84"/>
      <c r="C200" s="84"/>
      <c r="D200" s="86" t="s">
        <v>240</v>
      </c>
      <c r="E200" s="87" t="s">
        <v>241</v>
      </c>
      <c r="F200" s="88">
        <v>25000</v>
      </c>
      <c r="G200" s="88">
        <v>13624.5</v>
      </c>
    </row>
    <row r="201" spans="2:7" ht="12.75">
      <c r="B201" s="84"/>
      <c r="C201" s="84"/>
      <c r="D201" s="86" t="s">
        <v>222</v>
      </c>
      <c r="E201" s="87" t="s">
        <v>223</v>
      </c>
      <c r="F201" s="88">
        <v>220000</v>
      </c>
      <c r="G201" s="88">
        <v>140310.46</v>
      </c>
    </row>
    <row r="202" spans="2:7" ht="12.75">
      <c r="B202" s="84"/>
      <c r="C202" s="84"/>
      <c r="D202" s="86" t="s">
        <v>224</v>
      </c>
      <c r="E202" s="87" t="s">
        <v>225</v>
      </c>
      <c r="F202" s="88">
        <v>14100</v>
      </c>
      <c r="G202" s="88">
        <v>14018.64</v>
      </c>
    </row>
    <row r="203" spans="2:7" ht="12.75">
      <c r="B203" s="84"/>
      <c r="C203" s="84"/>
      <c r="D203" s="86" t="s">
        <v>180</v>
      </c>
      <c r="E203" s="87" t="s">
        <v>181</v>
      </c>
      <c r="F203" s="88">
        <v>47500</v>
      </c>
      <c r="G203" s="88">
        <v>27820.12</v>
      </c>
    </row>
    <row r="204" spans="2:7" ht="12.75">
      <c r="B204" s="84"/>
      <c r="C204" s="84"/>
      <c r="D204" s="86" t="s">
        <v>182</v>
      </c>
      <c r="E204" s="87" t="s">
        <v>183</v>
      </c>
      <c r="F204" s="88">
        <v>7000</v>
      </c>
      <c r="G204" s="88">
        <v>3952.66</v>
      </c>
    </row>
    <row r="205" spans="2:7" ht="12.75">
      <c r="B205" s="84"/>
      <c r="C205" s="84"/>
      <c r="D205" s="86" t="s">
        <v>186</v>
      </c>
      <c r="E205" s="87" t="s">
        <v>187</v>
      </c>
      <c r="F205" s="88">
        <v>500</v>
      </c>
      <c r="G205" s="88">
        <v>0</v>
      </c>
    </row>
    <row r="206" spans="2:7" ht="12.75">
      <c r="B206" s="84"/>
      <c r="C206" s="84"/>
      <c r="D206" s="86" t="s">
        <v>301</v>
      </c>
      <c r="E206" s="87" t="s">
        <v>302</v>
      </c>
      <c r="F206" s="88">
        <v>7500</v>
      </c>
      <c r="G206" s="88">
        <v>1790.96</v>
      </c>
    </row>
    <row r="207" spans="2:7" ht="12.75">
      <c r="B207" s="84"/>
      <c r="C207" s="84"/>
      <c r="D207" s="86" t="s">
        <v>226</v>
      </c>
      <c r="E207" s="87" t="s">
        <v>227</v>
      </c>
      <c r="F207" s="88">
        <v>18000</v>
      </c>
      <c r="G207" s="88">
        <v>18000</v>
      </c>
    </row>
    <row r="208" spans="2:7" ht="15.75">
      <c r="B208" s="79"/>
      <c r="C208" s="80" t="s">
        <v>305</v>
      </c>
      <c r="D208" s="81"/>
      <c r="E208" s="82" t="s">
        <v>306</v>
      </c>
      <c r="F208" s="83">
        <f>SUBTOTAL(9,F209)</f>
        <v>350000</v>
      </c>
      <c r="G208" s="83">
        <f>SUBTOTAL(9,G209)</f>
        <v>269000</v>
      </c>
    </row>
    <row r="209" spans="2:7" ht="12.75">
      <c r="B209" s="84"/>
      <c r="C209" s="84"/>
      <c r="D209" s="86" t="s">
        <v>307</v>
      </c>
      <c r="E209" s="87" t="s">
        <v>308</v>
      </c>
      <c r="F209" s="88">
        <v>350000</v>
      </c>
      <c r="G209" s="88">
        <v>269000</v>
      </c>
    </row>
    <row r="210" spans="2:7" ht="15.75">
      <c r="B210" s="79"/>
      <c r="C210" s="80" t="s">
        <v>309</v>
      </c>
      <c r="D210" s="81"/>
      <c r="E210" s="82" t="s">
        <v>310</v>
      </c>
      <c r="F210" s="83">
        <f>SUM(F211:F231)</f>
        <v>2668533</v>
      </c>
      <c r="G210" s="83">
        <f>SUM(G211:G231)</f>
        <v>1922889.4100000004</v>
      </c>
    </row>
    <row r="211" spans="2:7" ht="12.75">
      <c r="B211" s="84"/>
      <c r="C211" s="84"/>
      <c r="D211" s="86" t="s">
        <v>240</v>
      </c>
      <c r="E211" s="87" t="s">
        <v>241</v>
      </c>
      <c r="F211" s="88">
        <v>150000</v>
      </c>
      <c r="G211" s="88">
        <v>99290.71</v>
      </c>
    </row>
    <row r="212" spans="2:7" ht="12.75">
      <c r="B212" s="84"/>
      <c r="C212" s="84"/>
      <c r="D212" s="86" t="s">
        <v>222</v>
      </c>
      <c r="E212" s="87" t="s">
        <v>223</v>
      </c>
      <c r="F212" s="88">
        <v>1475000</v>
      </c>
      <c r="G212" s="88">
        <v>1099025.12</v>
      </c>
    </row>
    <row r="213" spans="2:7" ht="12.75">
      <c r="B213" s="84"/>
      <c r="C213" s="84"/>
      <c r="D213" s="86" t="s">
        <v>224</v>
      </c>
      <c r="E213" s="87" t="s">
        <v>225</v>
      </c>
      <c r="F213" s="88">
        <v>111833</v>
      </c>
      <c r="G213" s="88">
        <v>111832.03</v>
      </c>
    </row>
    <row r="214" spans="2:7" ht="12.75">
      <c r="B214" s="84"/>
      <c r="C214" s="84"/>
      <c r="D214" s="86" t="s">
        <v>180</v>
      </c>
      <c r="E214" s="87" t="s">
        <v>181</v>
      </c>
      <c r="F214" s="88">
        <v>311500</v>
      </c>
      <c r="G214" s="88">
        <v>221510.97</v>
      </c>
    </row>
    <row r="215" spans="2:7" ht="12.75">
      <c r="B215" s="84"/>
      <c r="C215" s="84"/>
      <c r="D215" s="86" t="s">
        <v>182</v>
      </c>
      <c r="E215" s="87" t="s">
        <v>183</v>
      </c>
      <c r="F215" s="88">
        <v>44000</v>
      </c>
      <c r="G215" s="88">
        <v>31169.94</v>
      </c>
    </row>
    <row r="216" spans="2:7" ht="12.75">
      <c r="B216" s="84"/>
      <c r="C216" s="84"/>
      <c r="D216" s="86" t="s">
        <v>184</v>
      </c>
      <c r="E216" s="87" t="s">
        <v>185</v>
      </c>
      <c r="F216" s="88">
        <v>10000</v>
      </c>
      <c r="G216" s="88">
        <v>2906.23</v>
      </c>
    </row>
    <row r="217" spans="2:7" ht="12.75">
      <c r="B217" s="84"/>
      <c r="C217" s="84"/>
      <c r="D217" s="86" t="s">
        <v>186</v>
      </c>
      <c r="E217" s="87" t="s">
        <v>187</v>
      </c>
      <c r="F217" s="88">
        <v>73000</v>
      </c>
      <c r="G217" s="88">
        <v>60328.26</v>
      </c>
    </row>
    <row r="218" spans="2:7" ht="12.75">
      <c r="B218" s="84"/>
      <c r="C218" s="84"/>
      <c r="D218" s="86" t="s">
        <v>301</v>
      </c>
      <c r="E218" s="87" t="s">
        <v>302</v>
      </c>
      <c r="F218" s="88">
        <v>58000</v>
      </c>
      <c r="G218" s="88">
        <v>20832.04</v>
      </c>
    </row>
    <row r="219" spans="2:7" ht="12.75">
      <c r="B219" s="84"/>
      <c r="C219" s="84"/>
      <c r="D219" s="86" t="s">
        <v>188</v>
      </c>
      <c r="E219" s="87" t="s">
        <v>189</v>
      </c>
      <c r="F219" s="88">
        <v>80000</v>
      </c>
      <c r="G219" s="88">
        <v>53600.33</v>
      </c>
    </row>
    <row r="220" spans="2:7" ht="12.75">
      <c r="B220" s="84"/>
      <c r="C220" s="84"/>
      <c r="D220" s="86" t="s">
        <v>190</v>
      </c>
      <c r="E220" s="87" t="s">
        <v>191</v>
      </c>
      <c r="F220" s="88">
        <v>65000</v>
      </c>
      <c r="G220" s="88">
        <v>44115.55</v>
      </c>
    </row>
    <row r="221" spans="2:7" ht="12.75">
      <c r="B221" s="84"/>
      <c r="C221" s="84"/>
      <c r="D221" s="86" t="s">
        <v>244</v>
      </c>
      <c r="E221" s="87" t="s">
        <v>245</v>
      </c>
      <c r="F221" s="88">
        <v>4000</v>
      </c>
      <c r="G221" s="88">
        <v>40</v>
      </c>
    </row>
    <row r="222" spans="2:7" ht="12.75">
      <c r="B222" s="84"/>
      <c r="C222" s="84"/>
      <c r="D222" s="86" t="s">
        <v>172</v>
      </c>
      <c r="E222" s="87" t="s">
        <v>173</v>
      </c>
      <c r="F222" s="88">
        <v>40000</v>
      </c>
      <c r="G222" s="88">
        <v>36708.43</v>
      </c>
    </row>
    <row r="223" spans="2:7" ht="12.75">
      <c r="B223" s="84"/>
      <c r="C223" s="84"/>
      <c r="D223" s="86" t="s">
        <v>246</v>
      </c>
      <c r="E223" s="87" t="s">
        <v>247</v>
      </c>
      <c r="F223" s="88">
        <v>3000</v>
      </c>
      <c r="G223" s="88">
        <v>1831.59</v>
      </c>
    </row>
    <row r="224" spans="2:7" ht="12.75">
      <c r="B224" s="84"/>
      <c r="C224" s="84"/>
      <c r="D224" s="86" t="s">
        <v>192</v>
      </c>
      <c r="E224" s="87" t="s">
        <v>193</v>
      </c>
      <c r="F224" s="88">
        <v>10000</v>
      </c>
      <c r="G224" s="88">
        <v>2724.25</v>
      </c>
    </row>
    <row r="225" spans="2:7" ht="12.75">
      <c r="B225" s="84"/>
      <c r="C225" s="84"/>
      <c r="D225" s="86" t="s">
        <v>234</v>
      </c>
      <c r="E225" s="87" t="s">
        <v>235</v>
      </c>
      <c r="F225" s="88">
        <v>6000</v>
      </c>
      <c r="G225" s="88">
        <v>3490.36</v>
      </c>
    </row>
    <row r="226" spans="2:7" ht="12.75">
      <c r="B226" s="84"/>
      <c r="C226" s="84"/>
      <c r="D226" s="86" t="s">
        <v>174</v>
      </c>
      <c r="E226" s="87" t="s">
        <v>175</v>
      </c>
      <c r="F226" s="88">
        <v>3000</v>
      </c>
      <c r="G226" s="88">
        <v>573</v>
      </c>
    </row>
    <row r="227" spans="2:7" ht="12.75">
      <c r="B227" s="84"/>
      <c r="C227" s="84"/>
      <c r="D227" s="86" t="s">
        <v>226</v>
      </c>
      <c r="E227" s="87" t="s">
        <v>227</v>
      </c>
      <c r="F227" s="88">
        <v>87200</v>
      </c>
      <c r="G227" s="88">
        <v>87200</v>
      </c>
    </row>
    <row r="228" spans="2:7" ht="22.5">
      <c r="B228" s="84"/>
      <c r="C228" s="84"/>
      <c r="D228" s="86" t="s">
        <v>254</v>
      </c>
      <c r="E228" s="87" t="s">
        <v>255</v>
      </c>
      <c r="F228" s="88">
        <v>5000</v>
      </c>
      <c r="G228" s="88">
        <v>1232.83</v>
      </c>
    </row>
    <row r="229" spans="2:7" ht="12.75">
      <c r="B229" s="84"/>
      <c r="C229" s="84"/>
      <c r="D229" s="86" t="s">
        <v>236</v>
      </c>
      <c r="E229" s="87" t="s">
        <v>237</v>
      </c>
      <c r="F229" s="88">
        <v>10000</v>
      </c>
      <c r="G229" s="88">
        <v>3421.54</v>
      </c>
    </row>
    <row r="230" spans="2:7" ht="12.75">
      <c r="B230" s="84"/>
      <c r="C230" s="84"/>
      <c r="D230" s="86" t="s">
        <v>164</v>
      </c>
      <c r="E230" s="87" t="s">
        <v>165</v>
      </c>
      <c r="F230" s="88">
        <v>122000</v>
      </c>
      <c r="G230" s="88">
        <v>41056.23</v>
      </c>
    </row>
    <row r="231" spans="2:7" ht="12.75">
      <c r="B231" s="84"/>
      <c r="C231" s="84"/>
      <c r="D231" s="86" t="s">
        <v>256</v>
      </c>
      <c r="E231" s="87" t="s">
        <v>257</v>
      </c>
      <c r="F231" s="88">
        <v>0</v>
      </c>
      <c r="G231" s="88">
        <v>0</v>
      </c>
    </row>
    <row r="232" spans="2:7" ht="15.75">
      <c r="B232" s="79"/>
      <c r="C232" s="80" t="s">
        <v>311</v>
      </c>
      <c r="D232" s="81"/>
      <c r="E232" s="82" t="s">
        <v>312</v>
      </c>
      <c r="F232" s="83">
        <f>SUBTOTAL(9,F233:F245)</f>
        <v>469670</v>
      </c>
      <c r="G232" s="83">
        <f>SUBTOTAL(9,G233:G245)</f>
        <v>255530.23000000004</v>
      </c>
    </row>
    <row r="233" spans="2:7" ht="12.75">
      <c r="B233" s="84"/>
      <c r="C233" s="84"/>
      <c r="D233" s="86" t="s">
        <v>240</v>
      </c>
      <c r="E233" s="87" t="s">
        <v>241</v>
      </c>
      <c r="F233" s="88">
        <v>2000</v>
      </c>
      <c r="G233" s="88">
        <v>354</v>
      </c>
    </row>
    <row r="234" spans="2:7" ht="12.75">
      <c r="B234" s="84"/>
      <c r="C234" s="84"/>
      <c r="D234" s="86" t="s">
        <v>222</v>
      </c>
      <c r="E234" s="87" t="s">
        <v>223</v>
      </c>
      <c r="F234" s="88">
        <v>90000</v>
      </c>
      <c r="G234" s="88">
        <v>59984.87</v>
      </c>
    </row>
    <row r="235" spans="2:7" ht="12.75">
      <c r="B235" s="84"/>
      <c r="C235" s="84"/>
      <c r="D235" s="86" t="s">
        <v>224</v>
      </c>
      <c r="E235" s="87" t="s">
        <v>225</v>
      </c>
      <c r="F235" s="88">
        <v>6000</v>
      </c>
      <c r="G235" s="88">
        <v>5319.45</v>
      </c>
    </row>
    <row r="236" spans="2:7" ht="12.75">
      <c r="B236" s="84"/>
      <c r="C236" s="84"/>
      <c r="D236" s="86" t="s">
        <v>180</v>
      </c>
      <c r="E236" s="87" t="s">
        <v>181</v>
      </c>
      <c r="F236" s="88">
        <v>17000</v>
      </c>
      <c r="G236" s="88">
        <v>10174.82</v>
      </c>
    </row>
    <row r="237" spans="2:7" ht="12.75">
      <c r="B237" s="84"/>
      <c r="C237" s="84"/>
      <c r="D237" s="86" t="s">
        <v>182</v>
      </c>
      <c r="E237" s="87" t="s">
        <v>183</v>
      </c>
      <c r="F237" s="88">
        <v>3000</v>
      </c>
      <c r="G237" s="88">
        <v>1436.64</v>
      </c>
    </row>
    <row r="238" spans="2:7" ht="12.75">
      <c r="B238" s="84"/>
      <c r="C238" s="84"/>
      <c r="D238" s="86" t="s">
        <v>184</v>
      </c>
      <c r="E238" s="87" t="s">
        <v>185</v>
      </c>
      <c r="F238" s="88">
        <v>1000</v>
      </c>
      <c r="G238" s="88">
        <v>0</v>
      </c>
    </row>
    <row r="239" spans="2:7" ht="12.75">
      <c r="B239" s="84"/>
      <c r="C239" s="84"/>
      <c r="D239" s="86" t="s">
        <v>186</v>
      </c>
      <c r="E239" s="87" t="s">
        <v>187</v>
      </c>
      <c r="F239" s="88">
        <v>60000</v>
      </c>
      <c r="G239" s="88">
        <v>28672.52</v>
      </c>
    </row>
    <row r="240" spans="2:7" ht="12.75">
      <c r="B240" s="84"/>
      <c r="C240" s="84"/>
      <c r="D240" s="86" t="s">
        <v>190</v>
      </c>
      <c r="E240" s="87" t="s">
        <v>191</v>
      </c>
      <c r="F240" s="88">
        <v>10000</v>
      </c>
      <c r="G240" s="88">
        <v>457.8</v>
      </c>
    </row>
    <row r="241" spans="2:7" ht="12.75">
      <c r="B241" s="84"/>
      <c r="C241" s="84"/>
      <c r="D241" s="86" t="s">
        <v>244</v>
      </c>
      <c r="E241" s="87" t="s">
        <v>245</v>
      </c>
      <c r="F241" s="88">
        <v>300</v>
      </c>
      <c r="G241" s="88">
        <v>0</v>
      </c>
    </row>
    <row r="242" spans="2:7" ht="12.75">
      <c r="B242" s="84"/>
      <c r="C242" s="84"/>
      <c r="D242" s="86" t="s">
        <v>172</v>
      </c>
      <c r="E242" s="87" t="s">
        <v>173</v>
      </c>
      <c r="F242" s="88">
        <v>245000</v>
      </c>
      <c r="G242" s="88">
        <v>146760.13</v>
      </c>
    </row>
    <row r="243" spans="2:7" ht="12.75">
      <c r="B243" s="84"/>
      <c r="C243" s="84"/>
      <c r="D243" s="86" t="s">
        <v>174</v>
      </c>
      <c r="E243" s="87" t="s">
        <v>175</v>
      </c>
      <c r="F243" s="88">
        <v>8000</v>
      </c>
      <c r="G243" s="88">
        <v>0</v>
      </c>
    </row>
    <row r="244" spans="2:7" ht="12.75">
      <c r="B244" s="84"/>
      <c r="C244" s="84"/>
      <c r="D244" s="86" t="s">
        <v>226</v>
      </c>
      <c r="E244" s="87" t="s">
        <v>227</v>
      </c>
      <c r="F244" s="88">
        <v>2370</v>
      </c>
      <c r="G244" s="88">
        <v>2370</v>
      </c>
    </row>
    <row r="245" spans="2:7" ht="12.75">
      <c r="B245" s="84"/>
      <c r="C245" s="84"/>
      <c r="D245" s="86" t="s">
        <v>256</v>
      </c>
      <c r="E245" s="87" t="s">
        <v>257</v>
      </c>
      <c r="F245" s="88">
        <v>25000</v>
      </c>
      <c r="G245" s="88">
        <v>0</v>
      </c>
    </row>
    <row r="246" spans="2:7" ht="15.75">
      <c r="B246" s="79"/>
      <c r="C246" s="80" t="s">
        <v>313</v>
      </c>
      <c r="D246" s="81"/>
      <c r="E246" s="82" t="s">
        <v>314</v>
      </c>
      <c r="F246" s="83">
        <f>SUM(F247:F264)</f>
        <v>179084</v>
      </c>
      <c r="G246" s="83">
        <f>SUM(G247:G264)</f>
        <v>120049.61</v>
      </c>
    </row>
    <row r="247" spans="2:7" ht="12.75">
      <c r="B247" s="84"/>
      <c r="C247" s="84"/>
      <c r="D247" s="86" t="s">
        <v>240</v>
      </c>
      <c r="E247" s="87" t="s">
        <v>241</v>
      </c>
      <c r="F247" s="88">
        <v>2000</v>
      </c>
      <c r="G247" s="88">
        <v>524.44</v>
      </c>
    </row>
    <row r="248" spans="2:7" ht="12.75">
      <c r="B248" s="84"/>
      <c r="C248" s="84"/>
      <c r="D248" s="86" t="s">
        <v>222</v>
      </c>
      <c r="E248" s="87" t="s">
        <v>223</v>
      </c>
      <c r="F248" s="88">
        <v>110000</v>
      </c>
      <c r="G248" s="88">
        <v>82611.6</v>
      </c>
    </row>
    <row r="249" spans="2:7" ht="12.75">
      <c r="B249" s="84"/>
      <c r="C249" s="84"/>
      <c r="D249" s="86" t="s">
        <v>224</v>
      </c>
      <c r="E249" s="87" t="s">
        <v>225</v>
      </c>
      <c r="F249" s="88">
        <v>8800</v>
      </c>
      <c r="G249" s="88">
        <v>8477.25</v>
      </c>
    </row>
    <row r="250" spans="2:7" ht="12.75">
      <c r="B250" s="84"/>
      <c r="C250" s="84"/>
      <c r="D250" s="86" t="s">
        <v>180</v>
      </c>
      <c r="E250" s="87" t="s">
        <v>181</v>
      </c>
      <c r="F250" s="88">
        <v>22000</v>
      </c>
      <c r="G250" s="88">
        <v>15674.21</v>
      </c>
    </row>
    <row r="251" spans="2:7" ht="12.75">
      <c r="B251" s="84"/>
      <c r="C251" s="84"/>
      <c r="D251" s="86" t="s">
        <v>182</v>
      </c>
      <c r="E251" s="87" t="s">
        <v>183</v>
      </c>
      <c r="F251" s="88">
        <v>3000</v>
      </c>
      <c r="G251" s="88">
        <v>2209.5</v>
      </c>
    </row>
    <row r="252" spans="2:7" ht="12.75">
      <c r="B252" s="84"/>
      <c r="C252" s="84"/>
      <c r="D252" s="86" t="s">
        <v>242</v>
      </c>
      <c r="E252" s="87" t="s">
        <v>243</v>
      </c>
      <c r="F252" s="88">
        <v>2100</v>
      </c>
      <c r="G252" s="88">
        <v>1443.2</v>
      </c>
    </row>
    <row r="253" spans="2:7" ht="12.75">
      <c r="B253" s="84"/>
      <c r="C253" s="84"/>
      <c r="D253" s="86" t="s">
        <v>184</v>
      </c>
      <c r="E253" s="87" t="s">
        <v>185</v>
      </c>
      <c r="F253" s="88">
        <v>1500</v>
      </c>
      <c r="G253" s="88">
        <v>0</v>
      </c>
    </row>
    <row r="254" spans="2:7" ht="12.75">
      <c r="B254" s="84"/>
      <c r="C254" s="84"/>
      <c r="D254" s="86" t="s">
        <v>186</v>
      </c>
      <c r="E254" s="87" t="s">
        <v>187</v>
      </c>
      <c r="F254" s="88">
        <v>5400</v>
      </c>
      <c r="G254" s="88">
        <v>1399.6</v>
      </c>
    </row>
    <row r="255" spans="2:7" ht="12.75">
      <c r="B255" s="84"/>
      <c r="C255" s="84"/>
      <c r="D255" s="86" t="s">
        <v>188</v>
      </c>
      <c r="E255" s="87" t="s">
        <v>189</v>
      </c>
      <c r="F255" s="88">
        <v>1000</v>
      </c>
      <c r="G255" s="88">
        <v>0</v>
      </c>
    </row>
    <row r="256" spans="2:7" ht="12.75">
      <c r="B256" s="84"/>
      <c r="C256" s="84"/>
      <c r="D256" s="86" t="s">
        <v>190</v>
      </c>
      <c r="E256" s="87" t="s">
        <v>191</v>
      </c>
      <c r="F256" s="88">
        <v>3000</v>
      </c>
      <c r="G256" s="88">
        <v>0</v>
      </c>
    </row>
    <row r="257" spans="2:7" ht="12.75">
      <c r="B257" s="84"/>
      <c r="C257" s="84"/>
      <c r="D257" s="86" t="s">
        <v>244</v>
      </c>
      <c r="E257" s="87" t="s">
        <v>245</v>
      </c>
      <c r="F257" s="88">
        <v>200</v>
      </c>
      <c r="G257" s="88">
        <v>0</v>
      </c>
    </row>
    <row r="258" spans="2:7" ht="12.75">
      <c r="B258" s="84"/>
      <c r="C258" s="84"/>
      <c r="D258" s="86" t="s">
        <v>172</v>
      </c>
      <c r="E258" s="87" t="s">
        <v>173</v>
      </c>
      <c r="F258" s="88">
        <v>7000</v>
      </c>
      <c r="G258" s="88">
        <v>1301.81</v>
      </c>
    </row>
    <row r="259" spans="2:7" ht="12.75">
      <c r="B259" s="84"/>
      <c r="C259" s="84"/>
      <c r="D259" s="86" t="s">
        <v>246</v>
      </c>
      <c r="E259" s="87" t="s">
        <v>247</v>
      </c>
      <c r="F259" s="88">
        <v>1000</v>
      </c>
      <c r="G259" s="88">
        <v>407.02</v>
      </c>
    </row>
    <row r="260" spans="2:7" ht="12.75">
      <c r="B260" s="84"/>
      <c r="C260" s="84"/>
      <c r="D260" s="86" t="s">
        <v>192</v>
      </c>
      <c r="E260" s="87" t="s">
        <v>193</v>
      </c>
      <c r="F260" s="88">
        <v>3000</v>
      </c>
      <c r="G260" s="88">
        <v>1714.95</v>
      </c>
    </row>
    <row r="261" spans="2:7" ht="12.75">
      <c r="B261" s="84"/>
      <c r="C261" s="84"/>
      <c r="D261" s="86" t="s">
        <v>234</v>
      </c>
      <c r="E261" s="87" t="s">
        <v>235</v>
      </c>
      <c r="F261" s="88">
        <v>3000</v>
      </c>
      <c r="G261" s="88">
        <v>441.63</v>
      </c>
    </row>
    <row r="262" spans="2:7" ht="12.75">
      <c r="B262" s="84"/>
      <c r="C262" s="84"/>
      <c r="D262" s="86" t="s">
        <v>226</v>
      </c>
      <c r="E262" s="87" t="s">
        <v>227</v>
      </c>
      <c r="F262" s="88">
        <v>3149</v>
      </c>
      <c r="G262" s="88">
        <v>3149</v>
      </c>
    </row>
    <row r="263" spans="2:7" ht="12.75">
      <c r="B263" s="84"/>
      <c r="C263" s="84"/>
      <c r="D263" s="86" t="s">
        <v>252</v>
      </c>
      <c r="E263" s="87" t="s">
        <v>315</v>
      </c>
      <c r="F263" s="88">
        <v>1500</v>
      </c>
      <c r="G263" s="88">
        <v>0</v>
      </c>
    </row>
    <row r="264" spans="2:7" ht="12.75">
      <c r="B264" s="84"/>
      <c r="C264" s="84"/>
      <c r="D264" s="86" t="s">
        <v>236</v>
      </c>
      <c r="E264" s="87" t="s">
        <v>237</v>
      </c>
      <c r="F264" s="88">
        <v>1435</v>
      </c>
      <c r="G264" s="88">
        <v>695.4</v>
      </c>
    </row>
    <row r="265" spans="2:7" ht="15.75">
      <c r="B265" s="79"/>
      <c r="C265" s="80" t="s">
        <v>316</v>
      </c>
      <c r="D265" s="81"/>
      <c r="E265" s="82" t="s">
        <v>317</v>
      </c>
      <c r="F265" s="83">
        <f>SUBTOTAL(9,F266:F267)</f>
        <v>42000</v>
      </c>
      <c r="G265" s="83">
        <f>SUBTOTAL(9,G266:G267)</f>
        <v>15001.75</v>
      </c>
    </row>
    <row r="266" spans="2:7" ht="12.75">
      <c r="B266" s="84"/>
      <c r="C266" s="84"/>
      <c r="D266" s="86" t="s">
        <v>172</v>
      </c>
      <c r="E266" s="87" t="s">
        <v>173</v>
      </c>
      <c r="F266" s="88">
        <v>15000</v>
      </c>
      <c r="G266" s="88">
        <v>4660</v>
      </c>
    </row>
    <row r="267" spans="2:7" ht="12.75">
      <c r="B267" s="84"/>
      <c r="C267" s="84"/>
      <c r="D267" s="86" t="s">
        <v>252</v>
      </c>
      <c r="E267" s="87" t="s">
        <v>253</v>
      </c>
      <c r="F267" s="88">
        <v>27000</v>
      </c>
      <c r="G267" s="88">
        <v>10341.75</v>
      </c>
    </row>
    <row r="268" spans="2:7" ht="15.75">
      <c r="B268" s="84"/>
      <c r="C268" s="80" t="s">
        <v>318</v>
      </c>
      <c r="D268" s="81"/>
      <c r="E268" s="82" t="s">
        <v>171</v>
      </c>
      <c r="F268" s="83">
        <f>SUBTOTAL(9,F269)</f>
        <v>32324</v>
      </c>
      <c r="G268" s="83">
        <f>SUBTOTAL(9,G269)</f>
        <v>8080.77</v>
      </c>
    </row>
    <row r="269" spans="2:7" ht="12.75">
      <c r="B269" s="84"/>
      <c r="C269" s="84"/>
      <c r="D269" s="86" t="s">
        <v>172</v>
      </c>
      <c r="E269" s="87" t="s">
        <v>173</v>
      </c>
      <c r="F269" s="88">
        <v>32324</v>
      </c>
      <c r="G269" s="88">
        <v>8080.77</v>
      </c>
    </row>
    <row r="270" spans="2:7" ht="12.75">
      <c r="B270" s="76" t="s">
        <v>319</v>
      </c>
      <c r="C270" s="76"/>
      <c r="D270" s="76"/>
      <c r="E270" s="77" t="s">
        <v>320</v>
      </c>
      <c r="F270" s="78">
        <f>SUBTOTAL(9,F271:F286)</f>
        <v>116000</v>
      </c>
      <c r="G270" s="78">
        <f>SUBTOTAL(9,G271:G286)</f>
        <v>82515.62</v>
      </c>
    </row>
    <row r="271" spans="2:7" ht="15.75">
      <c r="B271" s="79"/>
      <c r="C271" s="80" t="s">
        <v>321</v>
      </c>
      <c r="D271" s="81"/>
      <c r="E271" s="82" t="s">
        <v>322</v>
      </c>
      <c r="F271" s="83">
        <f>SUBTOTAL(9,F272:F274)</f>
        <v>5000</v>
      </c>
      <c r="G271" s="83">
        <f>SUBTOTAL(9,G272:G274)</f>
        <v>1000</v>
      </c>
    </row>
    <row r="272" spans="2:7" ht="12.75">
      <c r="B272" s="84"/>
      <c r="C272" s="84"/>
      <c r="D272" s="86" t="s">
        <v>184</v>
      </c>
      <c r="E272" s="87" t="s">
        <v>185</v>
      </c>
      <c r="F272" s="88">
        <v>2000</v>
      </c>
      <c r="G272" s="88">
        <v>0</v>
      </c>
    </row>
    <row r="273" spans="2:7" ht="12.75">
      <c r="B273" s="84"/>
      <c r="C273" s="84"/>
      <c r="D273" s="86" t="s">
        <v>186</v>
      </c>
      <c r="E273" s="87" t="s">
        <v>187</v>
      </c>
      <c r="F273" s="88">
        <v>2000</v>
      </c>
      <c r="G273" s="88">
        <v>0</v>
      </c>
    </row>
    <row r="274" spans="2:7" ht="12.75">
      <c r="B274" s="84"/>
      <c r="C274" s="84"/>
      <c r="D274" s="86" t="s">
        <v>172</v>
      </c>
      <c r="E274" s="87" t="s">
        <v>173</v>
      </c>
      <c r="F274" s="88">
        <v>1000</v>
      </c>
      <c r="G274" s="88">
        <v>1000</v>
      </c>
    </row>
    <row r="275" spans="2:7" ht="15.75">
      <c r="B275" s="79"/>
      <c r="C275" s="80" t="s">
        <v>323</v>
      </c>
      <c r="D275" s="81"/>
      <c r="E275" s="82" t="s">
        <v>324</v>
      </c>
      <c r="F275" s="83">
        <f>SUBTOTAL(9,F276:F286)</f>
        <v>111000</v>
      </c>
      <c r="G275" s="83">
        <f>SUBTOTAL(9,G276:G286)</f>
        <v>81515.62</v>
      </c>
    </row>
    <row r="276" spans="2:7" ht="12.75">
      <c r="B276" s="84"/>
      <c r="C276" s="84"/>
      <c r="D276" s="86" t="s">
        <v>180</v>
      </c>
      <c r="E276" s="87" t="s">
        <v>181</v>
      </c>
      <c r="F276" s="88">
        <v>1000</v>
      </c>
      <c r="G276" s="88">
        <v>573.57</v>
      </c>
    </row>
    <row r="277" spans="2:7" ht="12.75">
      <c r="B277" s="84"/>
      <c r="C277" s="84"/>
      <c r="D277" s="86" t="s">
        <v>182</v>
      </c>
      <c r="E277" s="87" t="s">
        <v>183</v>
      </c>
      <c r="F277" s="88">
        <v>150</v>
      </c>
      <c r="G277" s="88">
        <v>80.87</v>
      </c>
    </row>
    <row r="278" spans="2:7" ht="12.75">
      <c r="B278" s="84"/>
      <c r="C278" s="84"/>
      <c r="D278" s="86" t="s">
        <v>184</v>
      </c>
      <c r="E278" s="87" t="s">
        <v>185</v>
      </c>
      <c r="F278" s="88">
        <v>48000</v>
      </c>
      <c r="G278" s="88">
        <v>35332.47</v>
      </c>
    </row>
    <row r="279" spans="2:7" ht="12.75">
      <c r="B279" s="84"/>
      <c r="C279" s="84"/>
      <c r="D279" s="86" t="s">
        <v>186</v>
      </c>
      <c r="E279" s="87" t="s">
        <v>187</v>
      </c>
      <c r="F279" s="88">
        <v>6000</v>
      </c>
      <c r="G279" s="88">
        <v>3655.51</v>
      </c>
    </row>
    <row r="280" spans="2:7" ht="12.75">
      <c r="B280" s="84"/>
      <c r="C280" s="84"/>
      <c r="D280" s="86" t="s">
        <v>188</v>
      </c>
      <c r="E280" s="87" t="s">
        <v>189</v>
      </c>
      <c r="F280" s="88">
        <v>500</v>
      </c>
      <c r="G280" s="88">
        <v>0</v>
      </c>
    </row>
    <row r="281" spans="2:7" ht="12.75">
      <c r="B281" s="84"/>
      <c r="C281" s="84"/>
      <c r="D281" s="86" t="s">
        <v>172</v>
      </c>
      <c r="E281" s="87" t="s">
        <v>173</v>
      </c>
      <c r="F281" s="88">
        <v>49800</v>
      </c>
      <c r="G281" s="88">
        <v>40573.2</v>
      </c>
    </row>
    <row r="282" spans="2:7" ht="12.75">
      <c r="B282" s="84"/>
      <c r="C282" s="84"/>
      <c r="D282" s="86" t="s">
        <v>192</v>
      </c>
      <c r="E282" s="87" t="s">
        <v>193</v>
      </c>
      <c r="F282" s="88">
        <v>700</v>
      </c>
      <c r="G282" s="88">
        <v>200.85</v>
      </c>
    </row>
    <row r="283" spans="2:7" ht="12.75">
      <c r="B283" s="84"/>
      <c r="C283" s="84"/>
      <c r="D283" s="86" t="s">
        <v>234</v>
      </c>
      <c r="E283" s="87" t="s">
        <v>235</v>
      </c>
      <c r="F283" s="88">
        <v>500</v>
      </c>
      <c r="G283" s="88">
        <v>349.15</v>
      </c>
    </row>
    <row r="284" spans="2:7" ht="12.75">
      <c r="B284" s="84"/>
      <c r="C284" s="84"/>
      <c r="D284" s="86" t="s">
        <v>252</v>
      </c>
      <c r="E284" s="87" t="s">
        <v>253</v>
      </c>
      <c r="F284" s="88">
        <v>1000</v>
      </c>
      <c r="G284" s="88">
        <v>750</v>
      </c>
    </row>
    <row r="285" spans="2:7" ht="22.5">
      <c r="B285" s="84"/>
      <c r="C285" s="84"/>
      <c r="D285" s="86" t="s">
        <v>254</v>
      </c>
      <c r="E285" s="87" t="s">
        <v>255</v>
      </c>
      <c r="F285" s="88">
        <v>1000</v>
      </c>
      <c r="G285" s="88">
        <v>0</v>
      </c>
    </row>
    <row r="286" spans="2:7" ht="12.75">
      <c r="B286" s="84"/>
      <c r="C286" s="84"/>
      <c r="D286" s="86" t="s">
        <v>236</v>
      </c>
      <c r="E286" s="87" t="s">
        <v>237</v>
      </c>
      <c r="F286" s="88">
        <v>2350</v>
      </c>
      <c r="G286" s="88">
        <v>0</v>
      </c>
    </row>
    <row r="287" spans="2:7" ht="12.75">
      <c r="B287" s="76" t="s">
        <v>325</v>
      </c>
      <c r="C287" s="76"/>
      <c r="D287" s="76"/>
      <c r="E287" s="77" t="s">
        <v>326</v>
      </c>
      <c r="F287" s="78">
        <f>SUBTOTAL(9,F288:F349)</f>
        <v>5305398</v>
      </c>
      <c r="G287" s="78">
        <f>SUBTOTAL(9,G288:G349)</f>
        <v>3417279.7099999995</v>
      </c>
    </row>
    <row r="288" spans="2:7" ht="22.5">
      <c r="B288" s="79"/>
      <c r="C288" s="80" t="s">
        <v>327</v>
      </c>
      <c r="D288" s="81"/>
      <c r="E288" s="82" t="s">
        <v>328</v>
      </c>
      <c r="F288" s="83">
        <f>SUBTOTAL(9,F289:F306)</f>
        <v>4400000</v>
      </c>
      <c r="G288" s="83">
        <f>SUBTOTAL(9,G289:G306)</f>
        <v>2814645.02</v>
      </c>
    </row>
    <row r="289" spans="2:7" ht="12.75">
      <c r="B289" s="84"/>
      <c r="C289" s="84"/>
      <c r="D289" s="86" t="s">
        <v>240</v>
      </c>
      <c r="E289" s="87" t="s">
        <v>241</v>
      </c>
      <c r="F289" s="88">
        <v>686</v>
      </c>
      <c r="G289" s="88">
        <v>66.54</v>
      </c>
    </row>
    <row r="290" spans="2:7" ht="12.75">
      <c r="B290" s="84"/>
      <c r="C290" s="84"/>
      <c r="D290" s="86" t="s">
        <v>329</v>
      </c>
      <c r="E290" s="87" t="s">
        <v>330</v>
      </c>
      <c r="F290" s="88">
        <v>4236850</v>
      </c>
      <c r="G290" s="88">
        <v>2727035.7</v>
      </c>
    </row>
    <row r="291" spans="2:7" ht="12.75">
      <c r="B291" s="84"/>
      <c r="C291" s="84"/>
      <c r="D291" s="86" t="s">
        <v>222</v>
      </c>
      <c r="E291" s="87" t="s">
        <v>223</v>
      </c>
      <c r="F291" s="88">
        <v>38400</v>
      </c>
      <c r="G291" s="88">
        <v>28800</v>
      </c>
    </row>
    <row r="292" spans="2:7" ht="12.75">
      <c r="B292" s="84"/>
      <c r="C292" s="84"/>
      <c r="D292" s="86" t="s">
        <v>224</v>
      </c>
      <c r="E292" s="87" t="s">
        <v>225</v>
      </c>
      <c r="F292" s="88">
        <v>2703</v>
      </c>
      <c r="G292" s="88">
        <v>2703</v>
      </c>
    </row>
    <row r="293" spans="2:7" ht="12.75">
      <c r="B293" s="84"/>
      <c r="C293" s="84"/>
      <c r="D293" s="86" t="s">
        <v>180</v>
      </c>
      <c r="E293" s="87" t="s">
        <v>181</v>
      </c>
      <c r="F293" s="88">
        <v>43447</v>
      </c>
      <c r="G293" s="88">
        <v>29845.66</v>
      </c>
    </row>
    <row r="294" spans="2:7" ht="12.75">
      <c r="B294" s="84"/>
      <c r="C294" s="84"/>
      <c r="D294" s="86" t="s">
        <v>182</v>
      </c>
      <c r="E294" s="87" t="s">
        <v>183</v>
      </c>
      <c r="F294" s="88">
        <v>1191</v>
      </c>
      <c r="G294" s="88">
        <v>690</v>
      </c>
    </row>
    <row r="295" spans="2:7" ht="12.75">
      <c r="B295" s="84"/>
      <c r="C295" s="84"/>
      <c r="D295" s="86" t="s">
        <v>242</v>
      </c>
      <c r="E295" s="87" t="s">
        <v>243</v>
      </c>
      <c r="F295" s="88">
        <v>560</v>
      </c>
      <c r="G295" s="88">
        <v>360.8</v>
      </c>
    </row>
    <row r="296" spans="2:7" ht="12.75">
      <c r="B296" s="84"/>
      <c r="C296" s="84"/>
      <c r="D296" s="86" t="s">
        <v>184</v>
      </c>
      <c r="E296" s="87" t="s">
        <v>185</v>
      </c>
      <c r="F296" s="88">
        <v>7500</v>
      </c>
      <c r="G296" s="88">
        <v>0</v>
      </c>
    </row>
    <row r="297" spans="2:7" ht="12.75">
      <c r="B297" s="84"/>
      <c r="C297" s="84"/>
      <c r="D297" s="86" t="s">
        <v>186</v>
      </c>
      <c r="E297" s="87" t="s">
        <v>187</v>
      </c>
      <c r="F297" s="88">
        <v>20863</v>
      </c>
      <c r="G297" s="88">
        <v>5013.01</v>
      </c>
    </row>
    <row r="298" spans="2:7" ht="12.75">
      <c r="B298" s="84"/>
      <c r="C298" s="84"/>
      <c r="D298" s="86" t="s">
        <v>244</v>
      </c>
      <c r="E298" s="87" t="s">
        <v>245</v>
      </c>
      <c r="F298" s="88">
        <v>200</v>
      </c>
      <c r="G298" s="88">
        <v>50</v>
      </c>
    </row>
    <row r="299" spans="2:7" ht="12.75">
      <c r="B299" s="84"/>
      <c r="C299" s="84"/>
      <c r="D299" s="86" t="s">
        <v>172</v>
      </c>
      <c r="E299" s="87" t="s">
        <v>173</v>
      </c>
      <c r="F299" s="88">
        <v>31800</v>
      </c>
      <c r="G299" s="88">
        <v>15301.57</v>
      </c>
    </row>
    <row r="300" spans="2:7" ht="12.75">
      <c r="B300" s="84"/>
      <c r="C300" s="84"/>
      <c r="D300" s="86" t="s">
        <v>192</v>
      </c>
      <c r="E300" s="87" t="s">
        <v>193</v>
      </c>
      <c r="F300" s="88">
        <v>3600</v>
      </c>
      <c r="G300" s="88">
        <v>940.88</v>
      </c>
    </row>
    <row r="301" spans="2:7" ht="12.75">
      <c r="B301" s="84"/>
      <c r="C301" s="84"/>
      <c r="D301" s="86" t="s">
        <v>234</v>
      </c>
      <c r="E301" s="87" t="s">
        <v>235</v>
      </c>
      <c r="F301" s="88">
        <v>800</v>
      </c>
      <c r="G301" s="88">
        <v>133.24</v>
      </c>
    </row>
    <row r="302" spans="2:7" ht="12.75">
      <c r="B302" s="84"/>
      <c r="C302" s="84"/>
      <c r="D302" s="86" t="s">
        <v>174</v>
      </c>
      <c r="E302" s="87" t="s">
        <v>175</v>
      </c>
      <c r="F302" s="88">
        <v>800</v>
      </c>
      <c r="G302" s="88">
        <v>0</v>
      </c>
    </row>
    <row r="303" spans="2:7" ht="12.75">
      <c r="B303" s="84"/>
      <c r="C303" s="84"/>
      <c r="D303" s="86" t="s">
        <v>226</v>
      </c>
      <c r="E303" s="87" t="s">
        <v>227</v>
      </c>
      <c r="F303" s="88">
        <v>1200</v>
      </c>
      <c r="G303" s="88">
        <v>1200</v>
      </c>
    </row>
    <row r="304" spans="2:7" ht="12.75">
      <c r="B304" s="84"/>
      <c r="C304" s="84"/>
      <c r="D304" s="86" t="s">
        <v>252</v>
      </c>
      <c r="E304" s="87" t="s">
        <v>253</v>
      </c>
      <c r="F304" s="88">
        <v>2400</v>
      </c>
      <c r="G304" s="88">
        <v>640</v>
      </c>
    </row>
    <row r="305" spans="2:7" ht="22.5">
      <c r="B305" s="84"/>
      <c r="C305" s="84"/>
      <c r="D305" s="86" t="s">
        <v>254</v>
      </c>
      <c r="E305" s="87" t="s">
        <v>255</v>
      </c>
      <c r="F305" s="88">
        <v>1000</v>
      </c>
      <c r="G305" s="88">
        <v>0</v>
      </c>
    </row>
    <row r="306" spans="2:7" ht="12.75">
      <c r="B306" s="84"/>
      <c r="C306" s="84"/>
      <c r="D306" s="86" t="s">
        <v>236</v>
      </c>
      <c r="E306" s="87" t="s">
        <v>237</v>
      </c>
      <c r="F306" s="88">
        <v>6000</v>
      </c>
      <c r="G306" s="88">
        <v>1864.62</v>
      </c>
    </row>
    <row r="307" spans="2:7" ht="33.75">
      <c r="B307" s="79"/>
      <c r="C307" s="80" t="s">
        <v>331</v>
      </c>
      <c r="D307" s="81"/>
      <c r="E307" s="82" t="s">
        <v>332</v>
      </c>
      <c r="F307" s="83">
        <f>SUBTOTAL(9,F308)</f>
        <v>15830</v>
      </c>
      <c r="G307" s="83">
        <f>SUBTOTAL(9,G308)</f>
        <v>12200</v>
      </c>
    </row>
    <row r="308" spans="2:7" ht="12.75">
      <c r="B308" s="84"/>
      <c r="C308" s="84"/>
      <c r="D308" s="86" t="s">
        <v>333</v>
      </c>
      <c r="E308" s="87" t="s">
        <v>334</v>
      </c>
      <c r="F308" s="88">
        <v>15830</v>
      </c>
      <c r="G308" s="88">
        <v>12200</v>
      </c>
    </row>
    <row r="309" spans="2:7" ht="22.5">
      <c r="B309" s="79"/>
      <c r="C309" s="80" t="s">
        <v>335</v>
      </c>
      <c r="D309" s="81"/>
      <c r="E309" s="82" t="s">
        <v>336</v>
      </c>
      <c r="F309" s="83">
        <f>SUBTOTAL(9,F310:F313)</f>
        <v>422200</v>
      </c>
      <c r="G309" s="83">
        <f>SUBTOTAL(9,G310:G313)</f>
        <v>270446.07999999996</v>
      </c>
    </row>
    <row r="310" spans="2:7" ht="12.75">
      <c r="B310" s="84"/>
      <c r="C310" s="84"/>
      <c r="D310" s="86" t="s">
        <v>329</v>
      </c>
      <c r="E310" s="87" t="s">
        <v>330</v>
      </c>
      <c r="F310" s="88">
        <v>343400</v>
      </c>
      <c r="G310" s="88">
        <v>234129.99</v>
      </c>
    </row>
    <row r="311" spans="2:7" ht="12.75">
      <c r="B311" s="84"/>
      <c r="C311" s="84"/>
      <c r="D311" s="86" t="s">
        <v>180</v>
      </c>
      <c r="E311" s="87" t="s">
        <v>181</v>
      </c>
      <c r="F311" s="88">
        <v>1000</v>
      </c>
      <c r="G311" s="88">
        <v>0</v>
      </c>
    </row>
    <row r="312" spans="2:7" ht="22.5">
      <c r="B312" s="84"/>
      <c r="C312" s="84"/>
      <c r="D312" s="86" t="s">
        <v>337</v>
      </c>
      <c r="E312" s="87" t="s">
        <v>338</v>
      </c>
      <c r="F312" s="88">
        <v>1000</v>
      </c>
      <c r="G312" s="88">
        <v>0</v>
      </c>
    </row>
    <row r="313" spans="2:7" ht="22.5">
      <c r="B313" s="84"/>
      <c r="C313" s="84"/>
      <c r="D313" s="86" t="s">
        <v>339</v>
      </c>
      <c r="E313" s="87" t="s">
        <v>340</v>
      </c>
      <c r="F313" s="88">
        <v>76800</v>
      </c>
      <c r="G313" s="88">
        <v>36316.09</v>
      </c>
    </row>
    <row r="314" spans="2:7" ht="15.75">
      <c r="B314" s="79"/>
      <c r="C314" s="80" t="s">
        <v>341</v>
      </c>
      <c r="D314" s="81"/>
      <c r="E314" s="82" t="s">
        <v>342</v>
      </c>
      <c r="F314" s="83">
        <f>SUBTOTAL(9,F315)</f>
        <v>6000</v>
      </c>
      <c r="G314" s="83">
        <f>SUBTOTAL(9,G315)</f>
        <v>3303.39</v>
      </c>
    </row>
    <row r="315" spans="2:7" ht="12.75">
      <c r="B315" s="84"/>
      <c r="C315" s="84"/>
      <c r="D315" s="86" t="s">
        <v>329</v>
      </c>
      <c r="E315" s="87" t="s">
        <v>330</v>
      </c>
      <c r="F315" s="88">
        <v>6000</v>
      </c>
      <c r="G315" s="88">
        <v>3303.39</v>
      </c>
    </row>
    <row r="316" spans="2:7" ht="15.75">
      <c r="B316" s="79"/>
      <c r="C316" s="80" t="s">
        <v>343</v>
      </c>
      <c r="D316" s="81"/>
      <c r="E316" s="82" t="s">
        <v>344</v>
      </c>
      <c r="F316" s="83">
        <f>SUBTOTAL(9,F317:F336)</f>
        <v>221154</v>
      </c>
      <c r="G316" s="83">
        <f>SUBTOTAL(9,G317:G336)</f>
        <v>165241</v>
      </c>
    </row>
    <row r="317" spans="2:7" ht="12.75">
      <c r="B317" s="84"/>
      <c r="C317" s="84"/>
      <c r="D317" s="86" t="s">
        <v>240</v>
      </c>
      <c r="E317" s="87" t="s">
        <v>241</v>
      </c>
      <c r="F317" s="88">
        <v>2514</v>
      </c>
      <c r="G317" s="88">
        <v>2314.85</v>
      </c>
    </row>
    <row r="318" spans="2:7" ht="12.75">
      <c r="B318" s="84"/>
      <c r="C318" s="84"/>
      <c r="D318" s="86" t="s">
        <v>222</v>
      </c>
      <c r="E318" s="87" t="s">
        <v>223</v>
      </c>
      <c r="F318" s="88">
        <v>142794</v>
      </c>
      <c r="G318" s="88">
        <v>110320.68</v>
      </c>
    </row>
    <row r="319" spans="2:7" ht="12.75">
      <c r="B319" s="84"/>
      <c r="C319" s="84"/>
      <c r="D319" s="86" t="s">
        <v>224</v>
      </c>
      <c r="E319" s="87" t="s">
        <v>225</v>
      </c>
      <c r="F319" s="88">
        <v>13080</v>
      </c>
      <c r="G319" s="88">
        <v>13033.86</v>
      </c>
    </row>
    <row r="320" spans="2:7" ht="12.75">
      <c r="B320" s="84"/>
      <c r="C320" s="84"/>
      <c r="D320" s="86" t="s">
        <v>180</v>
      </c>
      <c r="E320" s="87" t="s">
        <v>181</v>
      </c>
      <c r="F320" s="88">
        <v>27376</v>
      </c>
      <c r="G320" s="88">
        <v>19993.34</v>
      </c>
    </row>
    <row r="321" spans="2:7" ht="12.75">
      <c r="B321" s="84"/>
      <c r="C321" s="84"/>
      <c r="D321" s="86" t="s">
        <v>182</v>
      </c>
      <c r="E321" s="87" t="s">
        <v>183</v>
      </c>
      <c r="F321" s="88">
        <v>3860</v>
      </c>
      <c r="G321" s="88">
        <v>2820.88</v>
      </c>
    </row>
    <row r="322" spans="2:7" ht="12.75">
      <c r="B322" s="84"/>
      <c r="C322" s="84"/>
      <c r="D322" s="86" t="s">
        <v>242</v>
      </c>
      <c r="E322" s="87" t="s">
        <v>243</v>
      </c>
      <c r="F322" s="88">
        <v>3100</v>
      </c>
      <c r="G322" s="88">
        <v>2164.8</v>
      </c>
    </row>
    <row r="323" spans="2:7" ht="12.75">
      <c r="B323" s="84"/>
      <c r="C323" s="84"/>
      <c r="D323" s="86" t="s">
        <v>184</v>
      </c>
      <c r="E323" s="87" t="s">
        <v>185</v>
      </c>
      <c r="F323" s="88">
        <v>500</v>
      </c>
      <c r="G323" s="88">
        <v>0</v>
      </c>
    </row>
    <row r="324" spans="2:7" ht="12.75">
      <c r="B324" s="84"/>
      <c r="C324" s="84"/>
      <c r="D324" s="86" t="s">
        <v>186</v>
      </c>
      <c r="E324" s="87" t="s">
        <v>187</v>
      </c>
      <c r="F324" s="88">
        <v>2015</v>
      </c>
      <c r="G324" s="88">
        <v>840.54</v>
      </c>
    </row>
    <row r="325" spans="2:7" ht="12.75">
      <c r="B325" s="84"/>
      <c r="C325" s="84"/>
      <c r="D325" s="86" t="s">
        <v>188</v>
      </c>
      <c r="E325" s="87" t="s">
        <v>189</v>
      </c>
      <c r="F325" s="88">
        <v>2060</v>
      </c>
      <c r="G325" s="88">
        <v>0</v>
      </c>
    </row>
    <row r="326" spans="2:7" ht="12.75">
      <c r="B326" s="84"/>
      <c r="C326" s="84"/>
      <c r="D326" s="86" t="s">
        <v>190</v>
      </c>
      <c r="E326" s="87" t="s">
        <v>191</v>
      </c>
      <c r="F326" s="88">
        <v>300</v>
      </c>
      <c r="G326" s="88">
        <v>0</v>
      </c>
    </row>
    <row r="327" spans="2:7" ht="12.75">
      <c r="B327" s="84"/>
      <c r="C327" s="84"/>
      <c r="D327" s="86" t="s">
        <v>244</v>
      </c>
      <c r="E327" s="87" t="s">
        <v>245</v>
      </c>
      <c r="F327" s="88">
        <v>350</v>
      </c>
      <c r="G327" s="88">
        <v>200</v>
      </c>
    </row>
    <row r="328" spans="2:7" ht="12.75">
      <c r="B328" s="84"/>
      <c r="C328" s="84"/>
      <c r="D328" s="86" t="s">
        <v>172</v>
      </c>
      <c r="E328" s="87" t="s">
        <v>173</v>
      </c>
      <c r="F328" s="88">
        <v>3500</v>
      </c>
      <c r="G328" s="88">
        <v>1862.68</v>
      </c>
    </row>
    <row r="329" spans="2:7" ht="12.75">
      <c r="B329" s="84"/>
      <c r="C329" s="84"/>
      <c r="D329" s="86" t="s">
        <v>246</v>
      </c>
      <c r="E329" s="87" t="s">
        <v>247</v>
      </c>
      <c r="F329" s="88">
        <v>600</v>
      </c>
      <c r="G329" s="88">
        <v>407.02</v>
      </c>
    </row>
    <row r="330" spans="2:7" ht="12.75">
      <c r="B330" s="84"/>
      <c r="C330" s="84"/>
      <c r="D330" s="86" t="s">
        <v>192</v>
      </c>
      <c r="E330" s="87" t="s">
        <v>193</v>
      </c>
      <c r="F330" s="88">
        <v>2750</v>
      </c>
      <c r="G330" s="88">
        <v>1943.35</v>
      </c>
    </row>
    <row r="331" spans="2:7" ht="12.75">
      <c r="B331" s="84"/>
      <c r="C331" s="84"/>
      <c r="D331" s="86" t="s">
        <v>234</v>
      </c>
      <c r="E331" s="87" t="s">
        <v>235</v>
      </c>
      <c r="F331" s="88">
        <v>6600</v>
      </c>
      <c r="G331" s="88">
        <v>4498.4</v>
      </c>
    </row>
    <row r="332" spans="2:7" ht="12.75">
      <c r="B332" s="84"/>
      <c r="C332" s="84"/>
      <c r="D332" s="86" t="s">
        <v>174</v>
      </c>
      <c r="E332" s="87" t="s">
        <v>175</v>
      </c>
      <c r="F332" s="88">
        <v>500</v>
      </c>
      <c r="G332" s="88">
        <v>0</v>
      </c>
    </row>
    <row r="333" spans="2:7" ht="12.75">
      <c r="B333" s="84"/>
      <c r="C333" s="84"/>
      <c r="D333" s="86" t="s">
        <v>226</v>
      </c>
      <c r="E333" s="87" t="s">
        <v>227</v>
      </c>
      <c r="F333" s="88">
        <v>4400</v>
      </c>
      <c r="G333" s="88">
        <v>4400</v>
      </c>
    </row>
    <row r="334" spans="2:7" ht="12.75">
      <c r="B334" s="84"/>
      <c r="C334" s="84"/>
      <c r="D334" s="86" t="s">
        <v>252</v>
      </c>
      <c r="E334" s="87" t="s">
        <v>253</v>
      </c>
      <c r="F334" s="88">
        <v>2000</v>
      </c>
      <c r="G334" s="88">
        <v>0</v>
      </c>
    </row>
    <row r="335" spans="2:7" ht="22.5">
      <c r="B335" s="84"/>
      <c r="C335" s="84"/>
      <c r="D335" s="86" t="s">
        <v>254</v>
      </c>
      <c r="E335" s="87" t="s">
        <v>255</v>
      </c>
      <c r="F335" s="88">
        <v>1855</v>
      </c>
      <c r="G335" s="88">
        <v>0</v>
      </c>
    </row>
    <row r="336" spans="2:7" ht="12.75">
      <c r="B336" s="84"/>
      <c r="C336" s="84"/>
      <c r="D336" s="86" t="s">
        <v>236</v>
      </c>
      <c r="E336" s="87" t="s">
        <v>237</v>
      </c>
      <c r="F336" s="88">
        <v>1000</v>
      </c>
      <c r="G336" s="88">
        <v>440.6</v>
      </c>
    </row>
    <row r="337" spans="2:7" ht="15.75">
      <c r="B337" s="79"/>
      <c r="C337" s="80" t="s">
        <v>345</v>
      </c>
      <c r="D337" s="81"/>
      <c r="E337" s="82" t="s">
        <v>346</v>
      </c>
      <c r="F337" s="83">
        <f>SUBTOTAL(9,F338:F347)</f>
        <v>63724</v>
      </c>
      <c r="G337" s="83">
        <f>SUBTOTAL(9,G338:G347)</f>
        <v>29959.419999999995</v>
      </c>
    </row>
    <row r="338" spans="2:7" ht="12.75">
      <c r="B338" s="84"/>
      <c r="C338" s="84"/>
      <c r="D338" s="86" t="s">
        <v>240</v>
      </c>
      <c r="E338" s="87" t="s">
        <v>241</v>
      </c>
      <c r="F338" s="88">
        <v>1400</v>
      </c>
      <c r="G338" s="88">
        <v>641.44</v>
      </c>
    </row>
    <row r="339" spans="2:7" ht="12.75">
      <c r="B339" s="84"/>
      <c r="C339" s="84"/>
      <c r="D339" s="86" t="s">
        <v>222</v>
      </c>
      <c r="E339" s="87" t="s">
        <v>223</v>
      </c>
      <c r="F339" s="88">
        <v>44147</v>
      </c>
      <c r="G339" s="88">
        <v>20533.59</v>
      </c>
    </row>
    <row r="340" spans="2:7" ht="12.75">
      <c r="B340" s="84"/>
      <c r="C340" s="84"/>
      <c r="D340" s="86" t="s">
        <v>224</v>
      </c>
      <c r="E340" s="87" t="s">
        <v>225</v>
      </c>
      <c r="F340" s="88">
        <v>2582</v>
      </c>
      <c r="G340" s="88">
        <v>2429.42</v>
      </c>
    </row>
    <row r="341" spans="2:7" ht="12.75">
      <c r="B341" s="84"/>
      <c r="C341" s="84"/>
      <c r="D341" s="86" t="s">
        <v>180</v>
      </c>
      <c r="E341" s="87" t="s">
        <v>181</v>
      </c>
      <c r="F341" s="88">
        <v>8506</v>
      </c>
      <c r="G341" s="88">
        <v>3526.27</v>
      </c>
    </row>
    <row r="342" spans="2:7" ht="12.75">
      <c r="B342" s="84"/>
      <c r="C342" s="84"/>
      <c r="D342" s="86" t="s">
        <v>182</v>
      </c>
      <c r="E342" s="87" t="s">
        <v>183</v>
      </c>
      <c r="F342" s="88">
        <v>1199</v>
      </c>
      <c r="G342" s="88">
        <v>497.1</v>
      </c>
    </row>
    <row r="343" spans="2:7" ht="12.75">
      <c r="B343" s="84"/>
      <c r="C343" s="84"/>
      <c r="D343" s="86" t="s">
        <v>242</v>
      </c>
      <c r="E343" s="87" t="s">
        <v>243</v>
      </c>
      <c r="F343" s="88">
        <v>1080</v>
      </c>
      <c r="G343" s="88">
        <v>721.6</v>
      </c>
    </row>
    <row r="344" spans="2:7" ht="12.75">
      <c r="B344" s="84"/>
      <c r="C344" s="84"/>
      <c r="D344" s="86" t="s">
        <v>184</v>
      </c>
      <c r="E344" s="87" t="s">
        <v>185</v>
      </c>
      <c r="F344" s="88">
        <v>3000</v>
      </c>
      <c r="G344" s="88">
        <v>0</v>
      </c>
    </row>
    <row r="345" spans="2:7" ht="12.75">
      <c r="B345" s="84"/>
      <c r="C345" s="84"/>
      <c r="D345" s="86" t="s">
        <v>186</v>
      </c>
      <c r="E345" s="87" t="s">
        <v>187</v>
      </c>
      <c r="F345" s="88">
        <v>100</v>
      </c>
      <c r="G345" s="88">
        <v>0</v>
      </c>
    </row>
    <row r="346" spans="2:7" ht="12.75">
      <c r="B346" s="84"/>
      <c r="C346" s="84"/>
      <c r="D346" s="86" t="s">
        <v>244</v>
      </c>
      <c r="E346" s="87" t="s">
        <v>245</v>
      </c>
      <c r="F346" s="88">
        <v>100</v>
      </c>
      <c r="G346" s="88">
        <v>0</v>
      </c>
    </row>
    <row r="347" spans="2:7" ht="12.75">
      <c r="B347" s="84"/>
      <c r="C347" s="84"/>
      <c r="D347" s="86" t="s">
        <v>226</v>
      </c>
      <c r="E347" s="87" t="s">
        <v>227</v>
      </c>
      <c r="F347" s="88">
        <v>1610</v>
      </c>
      <c r="G347" s="88">
        <v>1610</v>
      </c>
    </row>
    <row r="348" spans="2:7" ht="15.75">
      <c r="B348" s="79"/>
      <c r="C348" s="80" t="s">
        <v>347</v>
      </c>
      <c r="D348" s="81"/>
      <c r="E348" s="82" t="s">
        <v>171</v>
      </c>
      <c r="F348" s="83">
        <f>SUBTOTAL(9,F349)</f>
        <v>176490</v>
      </c>
      <c r="G348" s="83">
        <f>SUBTOTAL(9,G349)</f>
        <v>121484.8</v>
      </c>
    </row>
    <row r="349" spans="2:7" ht="12.75">
      <c r="B349" s="84"/>
      <c r="C349" s="84"/>
      <c r="D349" s="86" t="s">
        <v>329</v>
      </c>
      <c r="E349" s="87" t="s">
        <v>330</v>
      </c>
      <c r="F349" s="88">
        <v>176490</v>
      </c>
      <c r="G349" s="88">
        <v>121484.8</v>
      </c>
    </row>
    <row r="350" spans="2:7" ht="12.75">
      <c r="B350" s="76" t="s">
        <v>348</v>
      </c>
      <c r="C350" s="76"/>
      <c r="D350" s="76"/>
      <c r="E350" s="77" t="s">
        <v>349</v>
      </c>
      <c r="F350" s="78">
        <f>SUBTOTAL(9,F351:F353)</f>
        <v>112550</v>
      </c>
      <c r="G350" s="78">
        <f>SUBTOTAL(9,G351:G353)</f>
        <v>111090</v>
      </c>
    </row>
    <row r="351" spans="2:7" ht="15.75">
      <c r="B351" s="79"/>
      <c r="C351" s="80" t="s">
        <v>350</v>
      </c>
      <c r="D351" s="81"/>
      <c r="E351" s="82" t="s">
        <v>351</v>
      </c>
      <c r="F351" s="83">
        <f>SUBTOTAL(9,F352:F353)</f>
        <v>112550</v>
      </c>
      <c r="G351" s="83">
        <f>SUBTOTAL(9,G352:G353)</f>
        <v>111090</v>
      </c>
    </row>
    <row r="352" spans="2:7" ht="12.75">
      <c r="B352" s="84"/>
      <c r="C352" s="84"/>
      <c r="D352" s="86" t="s">
        <v>352</v>
      </c>
      <c r="E352" s="87" t="s">
        <v>353</v>
      </c>
      <c r="F352" s="88">
        <v>85160</v>
      </c>
      <c r="G352" s="88">
        <v>83700</v>
      </c>
    </row>
    <row r="353" spans="2:7" ht="12.75">
      <c r="B353" s="84"/>
      <c r="C353" s="84"/>
      <c r="D353" s="86" t="s">
        <v>354</v>
      </c>
      <c r="E353" s="87" t="s">
        <v>355</v>
      </c>
      <c r="F353" s="88">
        <v>27390</v>
      </c>
      <c r="G353" s="88">
        <v>27390</v>
      </c>
    </row>
    <row r="354" spans="2:7" ht="12.75">
      <c r="B354" s="76" t="s">
        <v>356</v>
      </c>
      <c r="C354" s="76"/>
      <c r="D354" s="76"/>
      <c r="E354" s="77" t="s">
        <v>357</v>
      </c>
      <c r="F354" s="78">
        <f>SUBTOTAL(9,F355:F408)</f>
        <v>1894482</v>
      </c>
      <c r="G354" s="78">
        <f>SUBTOTAL(9,G355:G408)</f>
        <v>668551.1099999999</v>
      </c>
    </row>
    <row r="355" spans="2:7" ht="15.75">
      <c r="B355" s="79"/>
      <c r="C355" s="80" t="s">
        <v>358</v>
      </c>
      <c r="D355" s="81"/>
      <c r="E355" s="82" t="s">
        <v>359</v>
      </c>
      <c r="F355" s="83">
        <f>SUBTOTAL(9,F356:F374)</f>
        <v>355164</v>
      </c>
      <c r="G355" s="83">
        <f>SUBTOTAL(9,G356:G374)</f>
        <v>238563.95999999996</v>
      </c>
    </row>
    <row r="356" spans="2:7" ht="12.75">
      <c r="B356" s="84"/>
      <c r="C356" s="84"/>
      <c r="D356" s="86" t="s">
        <v>240</v>
      </c>
      <c r="E356" s="87" t="s">
        <v>241</v>
      </c>
      <c r="F356" s="88">
        <v>4600</v>
      </c>
      <c r="G356" s="88">
        <v>490.06</v>
      </c>
    </row>
    <row r="357" spans="2:7" ht="12.75">
      <c r="B357" s="84"/>
      <c r="C357" s="84"/>
      <c r="D357" s="86" t="s">
        <v>222</v>
      </c>
      <c r="E357" s="87" t="s">
        <v>223</v>
      </c>
      <c r="F357" s="88">
        <v>78363</v>
      </c>
      <c r="G357" s="88">
        <v>56195.07</v>
      </c>
    </row>
    <row r="358" spans="2:7" ht="12.75">
      <c r="B358" s="84"/>
      <c r="C358" s="84"/>
      <c r="D358" s="86" t="s">
        <v>224</v>
      </c>
      <c r="E358" s="87" t="s">
        <v>225</v>
      </c>
      <c r="F358" s="88">
        <v>6399</v>
      </c>
      <c r="G358" s="88">
        <v>6363.24</v>
      </c>
    </row>
    <row r="359" spans="2:7" ht="12.75">
      <c r="B359" s="84"/>
      <c r="C359" s="84"/>
      <c r="D359" s="86" t="s">
        <v>180</v>
      </c>
      <c r="E359" s="87" t="s">
        <v>181</v>
      </c>
      <c r="F359" s="88">
        <v>15427</v>
      </c>
      <c r="G359" s="88">
        <v>10925.7</v>
      </c>
    </row>
    <row r="360" spans="2:7" ht="12.75">
      <c r="B360" s="84"/>
      <c r="C360" s="84"/>
      <c r="D360" s="86" t="s">
        <v>182</v>
      </c>
      <c r="E360" s="87" t="s">
        <v>183</v>
      </c>
      <c r="F360" s="88">
        <v>2175</v>
      </c>
      <c r="G360" s="88">
        <v>1540.18</v>
      </c>
    </row>
    <row r="361" spans="2:7" ht="12.75">
      <c r="B361" s="84"/>
      <c r="C361" s="84"/>
      <c r="D361" s="86" t="s">
        <v>242</v>
      </c>
      <c r="E361" s="87" t="s">
        <v>243</v>
      </c>
      <c r="F361" s="88">
        <v>2090</v>
      </c>
      <c r="G361" s="88">
        <v>1443.2</v>
      </c>
    </row>
    <row r="362" spans="2:7" ht="12.75">
      <c r="B362" s="84"/>
      <c r="C362" s="84"/>
      <c r="D362" s="86" t="s">
        <v>184</v>
      </c>
      <c r="E362" s="87" t="s">
        <v>185</v>
      </c>
      <c r="F362" s="88">
        <v>2000</v>
      </c>
      <c r="G362" s="88">
        <v>720</v>
      </c>
    </row>
    <row r="363" spans="2:7" ht="12.75">
      <c r="B363" s="84"/>
      <c r="C363" s="84"/>
      <c r="D363" s="86" t="s">
        <v>186</v>
      </c>
      <c r="E363" s="87" t="s">
        <v>187</v>
      </c>
      <c r="F363" s="88">
        <v>35000</v>
      </c>
      <c r="G363" s="88">
        <v>26858.33</v>
      </c>
    </row>
    <row r="364" spans="2:7" ht="12.75">
      <c r="B364" s="84"/>
      <c r="C364" s="84"/>
      <c r="D364" s="86" t="s">
        <v>188</v>
      </c>
      <c r="E364" s="87" t="s">
        <v>189</v>
      </c>
      <c r="F364" s="88">
        <v>66000</v>
      </c>
      <c r="G364" s="88">
        <v>45115.68</v>
      </c>
    </row>
    <row r="365" spans="2:7" ht="12.75">
      <c r="B365" s="84"/>
      <c r="C365" s="84"/>
      <c r="D365" s="86" t="s">
        <v>190</v>
      </c>
      <c r="E365" s="87" t="s">
        <v>191</v>
      </c>
      <c r="F365" s="88">
        <v>5000</v>
      </c>
      <c r="G365" s="88">
        <v>3220</v>
      </c>
    </row>
    <row r="366" spans="2:7" ht="12.75">
      <c r="B366" s="84"/>
      <c r="C366" s="84"/>
      <c r="D366" s="86" t="s">
        <v>244</v>
      </c>
      <c r="E366" s="87" t="s">
        <v>245</v>
      </c>
      <c r="F366" s="88">
        <v>200</v>
      </c>
      <c r="G366" s="88">
        <v>0</v>
      </c>
    </row>
    <row r="367" spans="2:7" ht="12.75">
      <c r="B367" s="84"/>
      <c r="C367" s="84"/>
      <c r="D367" s="86" t="s">
        <v>172</v>
      </c>
      <c r="E367" s="87" t="s">
        <v>173</v>
      </c>
      <c r="F367" s="88">
        <v>85400</v>
      </c>
      <c r="G367" s="88">
        <v>74074.58</v>
      </c>
    </row>
    <row r="368" spans="2:7" ht="12.75">
      <c r="B368" s="84"/>
      <c r="C368" s="84"/>
      <c r="D368" s="86" t="s">
        <v>192</v>
      </c>
      <c r="E368" s="87" t="s">
        <v>193</v>
      </c>
      <c r="F368" s="88">
        <v>1360</v>
      </c>
      <c r="G368" s="88">
        <v>1340.05</v>
      </c>
    </row>
    <row r="369" spans="2:7" ht="12.75">
      <c r="B369" s="84"/>
      <c r="C369" s="84"/>
      <c r="D369" s="86" t="s">
        <v>212</v>
      </c>
      <c r="E369" s="87" t="s">
        <v>213</v>
      </c>
      <c r="F369" s="88">
        <v>500</v>
      </c>
      <c r="G369" s="88">
        <v>107.5</v>
      </c>
    </row>
    <row r="370" spans="2:7" ht="12.75">
      <c r="B370" s="84"/>
      <c r="C370" s="84"/>
      <c r="D370" s="86" t="s">
        <v>234</v>
      </c>
      <c r="E370" s="87" t="s">
        <v>235</v>
      </c>
      <c r="F370" s="88">
        <v>100</v>
      </c>
      <c r="G370" s="88">
        <v>0</v>
      </c>
    </row>
    <row r="371" spans="2:7" ht="12.75">
      <c r="B371" s="84"/>
      <c r="C371" s="84"/>
      <c r="D371" s="86" t="s">
        <v>174</v>
      </c>
      <c r="E371" s="87" t="s">
        <v>175</v>
      </c>
      <c r="F371" s="88">
        <v>13350</v>
      </c>
      <c r="G371" s="88">
        <v>5089.57</v>
      </c>
    </row>
    <row r="372" spans="2:7" ht="12.75">
      <c r="B372" s="84"/>
      <c r="C372" s="84"/>
      <c r="D372" s="86" t="s">
        <v>226</v>
      </c>
      <c r="E372" s="87" t="s">
        <v>227</v>
      </c>
      <c r="F372" s="88">
        <v>3200</v>
      </c>
      <c r="G372" s="88">
        <v>3200</v>
      </c>
    </row>
    <row r="373" spans="2:7" ht="12.75">
      <c r="B373" s="84"/>
      <c r="C373" s="84"/>
      <c r="D373" s="86" t="s">
        <v>194</v>
      </c>
      <c r="E373" s="87" t="s">
        <v>195</v>
      </c>
      <c r="F373" s="88">
        <v>3000</v>
      </c>
      <c r="G373" s="88">
        <v>1880.8</v>
      </c>
    </row>
    <row r="374" spans="2:7" ht="12.75">
      <c r="B374" s="84"/>
      <c r="C374" s="84"/>
      <c r="D374" s="86" t="s">
        <v>164</v>
      </c>
      <c r="E374" s="87" t="s">
        <v>165</v>
      </c>
      <c r="F374" s="88">
        <v>31000</v>
      </c>
      <c r="G374" s="88">
        <v>0</v>
      </c>
    </row>
    <row r="375" spans="2:7" ht="15.75">
      <c r="B375" s="79"/>
      <c r="C375" s="80" t="s">
        <v>360</v>
      </c>
      <c r="D375" s="81"/>
      <c r="E375" s="82" t="s">
        <v>361</v>
      </c>
      <c r="F375" s="83">
        <f>SUBTOTAL(9,F376:F393)</f>
        <v>822596</v>
      </c>
      <c r="G375" s="83">
        <f>SUBTOTAL(9,G376:G393)</f>
        <v>91448.47</v>
      </c>
    </row>
    <row r="376" spans="2:7" ht="12.75">
      <c r="B376" s="84"/>
      <c r="C376" s="84"/>
      <c r="D376" s="86" t="s">
        <v>240</v>
      </c>
      <c r="E376" s="87" t="s">
        <v>241</v>
      </c>
      <c r="F376" s="88">
        <v>2400</v>
      </c>
      <c r="G376" s="88">
        <v>289.07</v>
      </c>
    </row>
    <row r="377" spans="2:7" ht="12.75">
      <c r="B377" s="84"/>
      <c r="C377" s="84"/>
      <c r="D377" s="86" t="s">
        <v>222</v>
      </c>
      <c r="E377" s="87" t="s">
        <v>223</v>
      </c>
      <c r="F377" s="88">
        <v>48122</v>
      </c>
      <c r="G377" s="88">
        <v>40513.27</v>
      </c>
    </row>
    <row r="378" spans="2:7" ht="12.75">
      <c r="B378" s="84"/>
      <c r="C378" s="84"/>
      <c r="D378" s="86" t="s">
        <v>224</v>
      </c>
      <c r="E378" s="87" t="s">
        <v>225</v>
      </c>
      <c r="F378" s="88">
        <v>3906</v>
      </c>
      <c r="G378" s="88">
        <v>3905.36</v>
      </c>
    </row>
    <row r="379" spans="2:7" ht="12.75">
      <c r="B379" s="84"/>
      <c r="C379" s="84"/>
      <c r="D379" s="86" t="s">
        <v>180</v>
      </c>
      <c r="E379" s="87" t="s">
        <v>181</v>
      </c>
      <c r="F379" s="88">
        <v>9391</v>
      </c>
      <c r="G379" s="88">
        <v>7671.8</v>
      </c>
    </row>
    <row r="380" spans="2:7" ht="12.75">
      <c r="B380" s="84"/>
      <c r="C380" s="84"/>
      <c r="D380" s="86" t="s">
        <v>182</v>
      </c>
      <c r="E380" s="87" t="s">
        <v>183</v>
      </c>
      <c r="F380" s="88">
        <v>1324</v>
      </c>
      <c r="G380" s="88">
        <v>1081.42</v>
      </c>
    </row>
    <row r="381" spans="2:7" ht="12.75">
      <c r="B381" s="84"/>
      <c r="C381" s="84"/>
      <c r="D381" s="86" t="s">
        <v>242</v>
      </c>
      <c r="E381" s="87" t="s">
        <v>243</v>
      </c>
      <c r="F381" s="88">
        <v>2090</v>
      </c>
      <c r="G381" s="88">
        <v>1443.2</v>
      </c>
    </row>
    <row r="382" spans="2:7" ht="12.75">
      <c r="B382" s="84"/>
      <c r="C382" s="84"/>
      <c r="D382" s="86" t="s">
        <v>184</v>
      </c>
      <c r="E382" s="87" t="s">
        <v>185</v>
      </c>
      <c r="F382" s="88">
        <v>2000</v>
      </c>
      <c r="G382" s="88">
        <v>0</v>
      </c>
    </row>
    <row r="383" spans="2:7" ht="12.75">
      <c r="B383" s="84"/>
      <c r="C383" s="84"/>
      <c r="D383" s="86" t="s">
        <v>186</v>
      </c>
      <c r="E383" s="87" t="s">
        <v>187</v>
      </c>
      <c r="F383" s="88">
        <v>2350</v>
      </c>
      <c r="G383" s="88">
        <v>117.69</v>
      </c>
    </row>
    <row r="384" spans="2:7" ht="12.75">
      <c r="B384" s="84"/>
      <c r="C384" s="84"/>
      <c r="D384" s="86" t="s">
        <v>188</v>
      </c>
      <c r="E384" s="87" t="s">
        <v>189</v>
      </c>
      <c r="F384" s="88">
        <v>5000</v>
      </c>
      <c r="G384" s="88">
        <v>3561.52</v>
      </c>
    </row>
    <row r="385" spans="2:7" ht="12.75">
      <c r="B385" s="84"/>
      <c r="C385" s="84"/>
      <c r="D385" s="86" t="s">
        <v>190</v>
      </c>
      <c r="E385" s="87" t="s">
        <v>191</v>
      </c>
      <c r="F385" s="88">
        <v>1000</v>
      </c>
      <c r="G385" s="88">
        <v>0</v>
      </c>
    </row>
    <row r="386" spans="2:7" ht="12.75">
      <c r="B386" s="84"/>
      <c r="C386" s="84"/>
      <c r="D386" s="86" t="s">
        <v>244</v>
      </c>
      <c r="E386" s="87" t="s">
        <v>245</v>
      </c>
      <c r="F386" s="88">
        <v>200</v>
      </c>
      <c r="G386" s="88">
        <v>0</v>
      </c>
    </row>
    <row r="387" spans="2:7" ht="12.75">
      <c r="B387" s="84"/>
      <c r="C387" s="84"/>
      <c r="D387" s="86" t="s">
        <v>172</v>
      </c>
      <c r="E387" s="87" t="s">
        <v>173</v>
      </c>
      <c r="F387" s="88">
        <v>37000</v>
      </c>
      <c r="G387" s="88">
        <v>27149.87</v>
      </c>
    </row>
    <row r="388" spans="2:7" ht="12.75">
      <c r="B388" s="84"/>
      <c r="C388" s="84"/>
      <c r="D388" s="86" t="s">
        <v>192</v>
      </c>
      <c r="E388" s="87" t="s">
        <v>193</v>
      </c>
      <c r="F388" s="88">
        <v>600</v>
      </c>
      <c r="G388" s="88">
        <v>499.77</v>
      </c>
    </row>
    <row r="389" spans="2:7" ht="12.75">
      <c r="B389" s="84"/>
      <c r="C389" s="84"/>
      <c r="D389" s="86" t="s">
        <v>212</v>
      </c>
      <c r="E389" s="87" t="s">
        <v>213</v>
      </c>
      <c r="F389" s="88">
        <v>1000</v>
      </c>
      <c r="G389" s="88">
        <v>0</v>
      </c>
    </row>
    <row r="390" spans="2:7" ht="12.75">
      <c r="B390" s="84"/>
      <c r="C390" s="84"/>
      <c r="D390" s="86" t="s">
        <v>174</v>
      </c>
      <c r="E390" s="87" t="s">
        <v>175</v>
      </c>
      <c r="F390" s="88">
        <v>1000</v>
      </c>
      <c r="G390" s="88">
        <v>0</v>
      </c>
    </row>
    <row r="391" spans="2:7" ht="12.75">
      <c r="B391" s="84"/>
      <c r="C391" s="84"/>
      <c r="D391" s="86" t="s">
        <v>226</v>
      </c>
      <c r="E391" s="87" t="s">
        <v>227</v>
      </c>
      <c r="F391" s="88">
        <v>3200</v>
      </c>
      <c r="G391" s="88">
        <v>3200</v>
      </c>
    </row>
    <row r="392" spans="2:7" ht="12.75">
      <c r="B392" s="84"/>
      <c r="C392" s="84"/>
      <c r="D392" s="86" t="s">
        <v>194</v>
      </c>
      <c r="E392" s="87" t="s">
        <v>195</v>
      </c>
      <c r="F392" s="88">
        <v>3000</v>
      </c>
      <c r="G392" s="88">
        <v>0</v>
      </c>
    </row>
    <row r="393" spans="2:7" ht="12.75">
      <c r="B393" s="84"/>
      <c r="C393" s="84"/>
      <c r="D393" s="86" t="s">
        <v>164</v>
      </c>
      <c r="E393" s="87" t="s">
        <v>165</v>
      </c>
      <c r="F393" s="88">
        <v>699013</v>
      </c>
      <c r="G393" s="88">
        <v>2015.5</v>
      </c>
    </row>
    <row r="394" spans="2:7" ht="15.75">
      <c r="B394" s="79"/>
      <c r="C394" s="80" t="s">
        <v>362</v>
      </c>
      <c r="D394" s="81"/>
      <c r="E394" s="82" t="s">
        <v>363</v>
      </c>
      <c r="F394" s="83">
        <f>SUBTOTAL(9,F395)</f>
        <v>60000</v>
      </c>
      <c r="G394" s="83">
        <f>SUBTOTAL(9,G395)</f>
        <v>46185.92</v>
      </c>
    </row>
    <row r="395" spans="2:7" ht="12.75">
      <c r="B395" s="84"/>
      <c r="C395" s="84"/>
      <c r="D395" s="86" t="s">
        <v>172</v>
      </c>
      <c r="E395" s="87" t="s">
        <v>173</v>
      </c>
      <c r="F395" s="88">
        <v>60000</v>
      </c>
      <c r="G395" s="88">
        <v>46185.92</v>
      </c>
    </row>
    <row r="396" spans="2:7" ht="15.75">
      <c r="B396" s="79"/>
      <c r="C396" s="80" t="s">
        <v>364</v>
      </c>
      <c r="D396" s="81"/>
      <c r="E396" s="82" t="s">
        <v>365</v>
      </c>
      <c r="F396" s="83">
        <f>SUBTOTAL(9,F397:F402)</f>
        <v>601722</v>
      </c>
      <c r="G396" s="83">
        <f>SUBTOTAL(9,G397:G402)</f>
        <v>284233.15</v>
      </c>
    </row>
    <row r="397" spans="2:7" ht="12.75">
      <c r="B397" s="84"/>
      <c r="C397" s="84"/>
      <c r="D397" s="86" t="s">
        <v>184</v>
      </c>
      <c r="E397" s="87" t="s">
        <v>185</v>
      </c>
      <c r="F397" s="88">
        <v>5000</v>
      </c>
      <c r="G397" s="88">
        <v>0</v>
      </c>
    </row>
    <row r="398" spans="2:7" ht="12.75">
      <c r="B398" s="84"/>
      <c r="C398" s="84"/>
      <c r="D398" s="86" t="s">
        <v>188</v>
      </c>
      <c r="E398" s="87" t="s">
        <v>189</v>
      </c>
      <c r="F398" s="88">
        <v>240000</v>
      </c>
      <c r="G398" s="88">
        <v>150121.96</v>
      </c>
    </row>
    <row r="399" spans="2:7" ht="12.75">
      <c r="B399" s="84"/>
      <c r="C399" s="84"/>
      <c r="D399" s="86" t="s">
        <v>190</v>
      </c>
      <c r="E399" s="87" t="s">
        <v>191</v>
      </c>
      <c r="F399" s="88">
        <v>18000</v>
      </c>
      <c r="G399" s="88">
        <v>17044</v>
      </c>
    </row>
    <row r="400" spans="2:7" ht="12.75">
      <c r="B400" s="84"/>
      <c r="C400" s="84"/>
      <c r="D400" s="86" t="s">
        <v>172</v>
      </c>
      <c r="E400" s="87" t="s">
        <v>173</v>
      </c>
      <c r="F400" s="88">
        <v>11000</v>
      </c>
      <c r="G400" s="88">
        <v>9044.97</v>
      </c>
    </row>
    <row r="401" spans="2:7" ht="12.75">
      <c r="B401" s="84"/>
      <c r="C401" s="84"/>
      <c r="D401" s="86" t="s">
        <v>212</v>
      </c>
      <c r="E401" s="87" t="s">
        <v>213</v>
      </c>
      <c r="F401" s="88">
        <v>1000</v>
      </c>
      <c r="G401" s="88">
        <v>0</v>
      </c>
    </row>
    <row r="402" spans="2:7" ht="12.75">
      <c r="B402" s="84"/>
      <c r="C402" s="84"/>
      <c r="D402" s="86" t="s">
        <v>164</v>
      </c>
      <c r="E402" s="87" t="s">
        <v>165</v>
      </c>
      <c r="F402" s="88">
        <v>326722</v>
      </c>
      <c r="G402" s="88">
        <v>108022.22</v>
      </c>
    </row>
    <row r="403" spans="2:7" ht="15.75">
      <c r="B403" s="79"/>
      <c r="C403" s="80" t="s">
        <v>366</v>
      </c>
      <c r="D403" s="81"/>
      <c r="E403" s="82" t="s">
        <v>171</v>
      </c>
      <c r="F403" s="83">
        <f>SUBTOTAL(9,F404:F408)</f>
        <v>55000</v>
      </c>
      <c r="G403" s="83">
        <f>SUBTOTAL(9,G404:G408)</f>
        <v>8119.61</v>
      </c>
    </row>
    <row r="404" spans="2:7" ht="12.75">
      <c r="B404" s="84"/>
      <c r="C404" s="84"/>
      <c r="D404" s="86" t="s">
        <v>186</v>
      </c>
      <c r="E404" s="87" t="s">
        <v>187</v>
      </c>
      <c r="F404" s="88">
        <v>3000</v>
      </c>
      <c r="G404" s="88">
        <v>1923.59</v>
      </c>
    </row>
    <row r="405" spans="2:7" ht="12.75">
      <c r="B405" s="84"/>
      <c r="C405" s="84"/>
      <c r="D405" s="86" t="s">
        <v>188</v>
      </c>
      <c r="E405" s="87" t="s">
        <v>189</v>
      </c>
      <c r="F405" s="88">
        <v>500</v>
      </c>
      <c r="G405" s="88">
        <v>353.83</v>
      </c>
    </row>
    <row r="406" spans="2:7" ht="12.75">
      <c r="B406" s="84"/>
      <c r="C406" s="84"/>
      <c r="D406" s="86" t="s">
        <v>190</v>
      </c>
      <c r="E406" s="87" t="s">
        <v>191</v>
      </c>
      <c r="F406" s="88">
        <v>5000</v>
      </c>
      <c r="G406" s="88">
        <v>0</v>
      </c>
    </row>
    <row r="407" spans="2:7" ht="12.75">
      <c r="B407" s="84"/>
      <c r="C407" s="84"/>
      <c r="D407" s="86" t="s">
        <v>172</v>
      </c>
      <c r="E407" s="87" t="s">
        <v>173</v>
      </c>
      <c r="F407" s="88">
        <v>15000</v>
      </c>
      <c r="G407" s="88">
        <v>5796.79</v>
      </c>
    </row>
    <row r="408" spans="2:7" ht="12.75">
      <c r="B408" s="84"/>
      <c r="C408" s="84"/>
      <c r="D408" s="86" t="s">
        <v>164</v>
      </c>
      <c r="E408" s="87" t="s">
        <v>165</v>
      </c>
      <c r="F408" s="88">
        <v>31500</v>
      </c>
      <c r="G408" s="88">
        <v>45.4</v>
      </c>
    </row>
    <row r="409" spans="2:7" ht="12.75">
      <c r="B409" s="76" t="s">
        <v>367</v>
      </c>
      <c r="C409" s="76"/>
      <c r="D409" s="76"/>
      <c r="E409" s="77" t="s">
        <v>368</v>
      </c>
      <c r="F409" s="78">
        <f>SUBTOTAL(9,F410:F411)</f>
        <v>201860</v>
      </c>
      <c r="G409" s="78">
        <f>SUBTOTAL(9,G410:G411)</f>
        <v>147000</v>
      </c>
    </row>
    <row r="410" spans="2:7" ht="15.75">
      <c r="B410" s="79"/>
      <c r="C410" s="80" t="s">
        <v>369</v>
      </c>
      <c r="D410" s="81"/>
      <c r="E410" s="82" t="s">
        <v>370</v>
      </c>
      <c r="F410" s="83">
        <f>SUBTOTAL(9,F411)</f>
        <v>201860</v>
      </c>
      <c r="G410" s="83">
        <f>SUBTOTAL(9,G411)</f>
        <v>147000</v>
      </c>
    </row>
    <row r="411" spans="2:7" ht="12.75">
      <c r="B411" s="84"/>
      <c r="C411" s="84"/>
      <c r="D411" s="86" t="s">
        <v>371</v>
      </c>
      <c r="E411" s="87" t="s">
        <v>372</v>
      </c>
      <c r="F411" s="88">
        <v>201860</v>
      </c>
      <c r="G411" s="88">
        <v>147000</v>
      </c>
    </row>
    <row r="412" spans="2:7" ht="12.75">
      <c r="B412" s="76" t="s">
        <v>373</v>
      </c>
      <c r="C412" s="76"/>
      <c r="D412" s="76"/>
      <c r="E412" s="77" t="s">
        <v>374</v>
      </c>
      <c r="F412" s="78">
        <f>SUBTOTAL(9,F413:F432)</f>
        <v>251375</v>
      </c>
      <c r="G412" s="78">
        <f>SUBTOTAL(9,G413:G432)</f>
        <v>198202.24000000002</v>
      </c>
    </row>
    <row r="413" spans="2:7" ht="15.75">
      <c r="B413" s="79"/>
      <c r="C413" s="80" t="s">
        <v>375</v>
      </c>
      <c r="D413" s="81"/>
      <c r="E413" s="82" t="s">
        <v>376</v>
      </c>
      <c r="F413" s="83">
        <f>SUBTOTAL(9,F414:F430)</f>
        <v>216375</v>
      </c>
      <c r="G413" s="83">
        <f>SUBTOTAL(9,G414:G430)</f>
        <v>163202.24000000002</v>
      </c>
    </row>
    <row r="414" spans="2:7" ht="12.75">
      <c r="B414" s="84"/>
      <c r="C414" s="84"/>
      <c r="D414" s="86" t="s">
        <v>240</v>
      </c>
      <c r="E414" s="87" t="s">
        <v>241</v>
      </c>
      <c r="F414" s="88">
        <v>2200</v>
      </c>
      <c r="G414" s="88">
        <v>657.88</v>
      </c>
    </row>
    <row r="415" spans="2:7" ht="12.75">
      <c r="B415" s="84"/>
      <c r="C415" s="84"/>
      <c r="D415" s="86" t="s">
        <v>222</v>
      </c>
      <c r="E415" s="87" t="s">
        <v>223</v>
      </c>
      <c r="F415" s="88">
        <v>104330</v>
      </c>
      <c r="G415" s="88">
        <v>82163.02</v>
      </c>
    </row>
    <row r="416" spans="2:7" ht="12.75">
      <c r="B416" s="84"/>
      <c r="C416" s="84"/>
      <c r="D416" s="86" t="s">
        <v>224</v>
      </c>
      <c r="E416" s="87" t="s">
        <v>225</v>
      </c>
      <c r="F416" s="88">
        <v>5700</v>
      </c>
      <c r="G416" s="88">
        <v>5495.24</v>
      </c>
    </row>
    <row r="417" spans="2:7" ht="12.75">
      <c r="B417" s="84"/>
      <c r="C417" s="84"/>
      <c r="D417" s="86" t="s">
        <v>180</v>
      </c>
      <c r="E417" s="87" t="s">
        <v>181</v>
      </c>
      <c r="F417" s="88">
        <v>21259</v>
      </c>
      <c r="G417" s="88">
        <v>14250.11</v>
      </c>
    </row>
    <row r="418" spans="2:7" ht="12.75">
      <c r="B418" s="84"/>
      <c r="C418" s="84"/>
      <c r="D418" s="86" t="s">
        <v>182</v>
      </c>
      <c r="E418" s="87" t="s">
        <v>183</v>
      </c>
      <c r="F418" s="88">
        <v>2886</v>
      </c>
      <c r="G418" s="88">
        <v>1933.13</v>
      </c>
    </row>
    <row r="419" spans="2:7" ht="12.75">
      <c r="B419" s="84"/>
      <c r="C419" s="84"/>
      <c r="D419" s="86" t="s">
        <v>184</v>
      </c>
      <c r="E419" s="87" t="s">
        <v>185</v>
      </c>
      <c r="F419" s="88">
        <v>14000</v>
      </c>
      <c r="G419" s="88">
        <v>13116</v>
      </c>
    </row>
    <row r="420" spans="2:7" ht="12.75">
      <c r="B420" s="84"/>
      <c r="C420" s="84"/>
      <c r="D420" s="86" t="s">
        <v>186</v>
      </c>
      <c r="E420" s="87" t="s">
        <v>187</v>
      </c>
      <c r="F420" s="88">
        <v>24300</v>
      </c>
      <c r="G420" s="88">
        <v>19282.9</v>
      </c>
    </row>
    <row r="421" spans="2:7" ht="12.75">
      <c r="B421" s="84"/>
      <c r="C421" s="84"/>
      <c r="D421" s="86" t="s">
        <v>188</v>
      </c>
      <c r="E421" s="87" t="s">
        <v>189</v>
      </c>
      <c r="F421" s="88">
        <v>800</v>
      </c>
      <c r="G421" s="88">
        <v>274.73</v>
      </c>
    </row>
    <row r="422" spans="2:7" ht="12.75">
      <c r="B422" s="84"/>
      <c r="C422" s="84"/>
      <c r="D422" s="86" t="s">
        <v>190</v>
      </c>
      <c r="E422" s="87" t="s">
        <v>191</v>
      </c>
      <c r="F422" s="88">
        <v>1000</v>
      </c>
      <c r="G422" s="88">
        <v>400</v>
      </c>
    </row>
    <row r="423" spans="2:7" ht="12.75">
      <c r="B423" s="84"/>
      <c r="C423" s="84"/>
      <c r="D423" s="86" t="s">
        <v>244</v>
      </c>
      <c r="E423" s="87" t="s">
        <v>245</v>
      </c>
      <c r="F423" s="88">
        <v>280</v>
      </c>
      <c r="G423" s="88">
        <v>280</v>
      </c>
    </row>
    <row r="424" spans="2:7" ht="12.75">
      <c r="B424" s="84"/>
      <c r="C424" s="84"/>
      <c r="D424" s="86" t="s">
        <v>172</v>
      </c>
      <c r="E424" s="87" t="s">
        <v>173</v>
      </c>
      <c r="F424" s="88">
        <v>18800</v>
      </c>
      <c r="G424" s="88">
        <v>16036.14</v>
      </c>
    </row>
    <row r="425" spans="2:7" ht="12.75">
      <c r="B425" s="84"/>
      <c r="C425" s="84"/>
      <c r="D425" s="86" t="s">
        <v>192</v>
      </c>
      <c r="E425" s="87" t="s">
        <v>377</v>
      </c>
      <c r="F425" s="88">
        <v>820</v>
      </c>
      <c r="G425" s="88">
        <v>293.66</v>
      </c>
    </row>
    <row r="426" spans="2:7" ht="12.75">
      <c r="B426" s="84"/>
      <c r="C426" s="84"/>
      <c r="D426" s="86" t="s">
        <v>234</v>
      </c>
      <c r="E426" s="87" t="s">
        <v>235</v>
      </c>
      <c r="F426" s="88">
        <v>7000</v>
      </c>
      <c r="G426" s="88">
        <v>4342.35</v>
      </c>
    </row>
    <row r="427" spans="2:7" ht="12.75">
      <c r="B427" s="84"/>
      <c r="C427" s="84"/>
      <c r="D427" s="86" t="s">
        <v>174</v>
      </c>
      <c r="E427" s="87" t="s">
        <v>175</v>
      </c>
      <c r="F427" s="88">
        <v>1300</v>
      </c>
      <c r="G427" s="88">
        <v>1192</v>
      </c>
    </row>
    <row r="428" spans="2:7" ht="12.75">
      <c r="B428" s="84"/>
      <c r="C428" s="84"/>
      <c r="D428" s="86" t="s">
        <v>226</v>
      </c>
      <c r="E428" s="87" t="s">
        <v>227</v>
      </c>
      <c r="F428" s="88">
        <v>3200</v>
      </c>
      <c r="G428" s="88">
        <v>3200</v>
      </c>
    </row>
    <row r="429" spans="2:7" ht="12.75">
      <c r="B429" s="84"/>
      <c r="C429" s="84"/>
      <c r="D429" s="86" t="s">
        <v>236</v>
      </c>
      <c r="E429" s="87" t="s">
        <v>237</v>
      </c>
      <c r="F429" s="88">
        <v>500</v>
      </c>
      <c r="G429" s="88">
        <v>285.08</v>
      </c>
    </row>
    <row r="430" spans="2:7" ht="12.75">
      <c r="B430" s="84"/>
      <c r="C430" s="84"/>
      <c r="D430" s="86" t="s">
        <v>164</v>
      </c>
      <c r="E430" s="87" t="s">
        <v>165</v>
      </c>
      <c r="F430" s="88">
        <v>8000</v>
      </c>
      <c r="G430" s="88">
        <v>0</v>
      </c>
    </row>
    <row r="431" spans="2:7" ht="15.75">
      <c r="B431" s="79"/>
      <c r="C431" s="80" t="s">
        <v>378</v>
      </c>
      <c r="D431" s="81"/>
      <c r="E431" s="82" t="s">
        <v>171</v>
      </c>
      <c r="F431" s="83">
        <f>SUBTOTAL(9,F432)</f>
        <v>35000</v>
      </c>
      <c r="G431" s="83">
        <f>SUBTOTAL(9,G432)</f>
        <v>35000</v>
      </c>
    </row>
    <row r="432" spans="2:7" ht="22.5">
      <c r="B432" s="84"/>
      <c r="C432" s="84"/>
      <c r="D432" s="86" t="s">
        <v>379</v>
      </c>
      <c r="E432" s="87" t="s">
        <v>380</v>
      </c>
      <c r="F432" s="88">
        <v>35000</v>
      </c>
      <c r="G432" s="88">
        <v>35000</v>
      </c>
    </row>
    <row r="433" spans="2:6" ht="5.25" customHeight="1">
      <c r="B433" s="98"/>
      <c r="C433" s="99"/>
      <c r="D433" s="99"/>
      <c r="E433" s="100"/>
      <c r="F433" s="100"/>
    </row>
    <row r="434" spans="1:7" ht="16.5" customHeight="1">
      <c r="A434" s="101"/>
      <c r="B434" s="101"/>
      <c r="C434" s="102" t="s">
        <v>381</v>
      </c>
      <c r="D434" s="102"/>
      <c r="E434" s="102"/>
      <c r="F434" s="103">
        <f>SUM(F412,F409,F354,F350,F287,F270,F175,F170,F166,F154,F129,F109,F51,F47,F38,F25,F12,F4)</f>
        <v>23689262</v>
      </c>
      <c r="G434" s="103">
        <f>SUM(G412,G409,G354,G350,G287,G270,G175,G170,G166,G154,G129,G109,G51,G47,G38,G25,G12,G4)</f>
        <v>15061673.01</v>
      </c>
    </row>
  </sheetData>
  <mergeCells count="4">
    <mergeCell ref="B433:D433"/>
    <mergeCell ref="E433:F433"/>
    <mergeCell ref="C434:E434"/>
    <mergeCell ref="B1:G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H18" sqref="H1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14.125" style="1" customWidth="1"/>
    <col min="6" max="16384" width="9.125" style="1" customWidth="1"/>
  </cols>
  <sheetData>
    <row r="1" spans="1:4" ht="45.75" customHeight="1">
      <c r="A1" s="30" t="s">
        <v>44</v>
      </c>
      <c r="B1" s="30"/>
      <c r="C1" s="30"/>
      <c r="D1" s="30"/>
    </row>
    <row r="2" ht="6.75" customHeight="1">
      <c r="A2" s="9"/>
    </row>
    <row r="3" ht="12.75">
      <c r="D3" s="10" t="s">
        <v>23</v>
      </c>
    </row>
    <row r="4" spans="1:5" ht="15" customHeight="1">
      <c r="A4" s="31" t="s">
        <v>33</v>
      </c>
      <c r="B4" s="31" t="s">
        <v>1</v>
      </c>
      <c r="C4" s="28" t="s">
        <v>34</v>
      </c>
      <c r="D4" s="28" t="s">
        <v>42</v>
      </c>
      <c r="E4" s="28" t="s">
        <v>43</v>
      </c>
    </row>
    <row r="5" spans="1:5" ht="15" customHeight="1">
      <c r="A5" s="31"/>
      <c r="B5" s="31"/>
      <c r="C5" s="31"/>
      <c r="D5" s="28"/>
      <c r="E5" s="28"/>
    </row>
    <row r="6" spans="1:5" ht="15.75" customHeight="1">
      <c r="A6" s="31"/>
      <c r="B6" s="31"/>
      <c r="C6" s="31"/>
      <c r="D6" s="28"/>
      <c r="E6" s="28"/>
    </row>
    <row r="7" spans="1:5" s="12" customFormat="1" ht="6.7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</row>
    <row r="8" spans="1:5" ht="18.75" customHeight="1">
      <c r="A8" s="29" t="s">
        <v>11</v>
      </c>
      <c r="B8" s="29"/>
      <c r="C8" s="13"/>
      <c r="D8" s="14">
        <f>SUM(D9:D16)</f>
        <v>1873998</v>
      </c>
      <c r="E8" s="22">
        <f>SUM(E9:E16)</f>
        <v>1020985.0700000001</v>
      </c>
    </row>
    <row r="9" spans="1:5" ht="18.75" customHeight="1">
      <c r="A9" s="2" t="s">
        <v>2</v>
      </c>
      <c r="B9" s="3" t="s">
        <v>6</v>
      </c>
      <c r="C9" s="2" t="s">
        <v>12</v>
      </c>
      <c r="D9" s="15">
        <v>750000</v>
      </c>
      <c r="E9" s="23">
        <v>750000</v>
      </c>
    </row>
    <row r="10" spans="1:5" ht="18.75" customHeight="1">
      <c r="A10" s="4" t="s">
        <v>3</v>
      </c>
      <c r="B10" s="5" t="s">
        <v>7</v>
      </c>
      <c r="C10" s="4" t="s">
        <v>12</v>
      </c>
      <c r="D10" s="16">
        <v>729735</v>
      </c>
      <c r="E10" s="24">
        <v>76722</v>
      </c>
    </row>
    <row r="11" spans="1:5" ht="25.5">
      <c r="A11" s="4" t="s">
        <v>4</v>
      </c>
      <c r="B11" s="6" t="s">
        <v>36</v>
      </c>
      <c r="C11" s="4" t="s">
        <v>26</v>
      </c>
      <c r="D11" s="16"/>
      <c r="E11" s="24"/>
    </row>
    <row r="12" spans="1:5" ht="18.75" customHeight="1">
      <c r="A12" s="4" t="s">
        <v>0</v>
      </c>
      <c r="B12" s="5" t="s">
        <v>14</v>
      </c>
      <c r="C12" s="4" t="s">
        <v>27</v>
      </c>
      <c r="D12" s="16"/>
      <c r="E12" s="24"/>
    </row>
    <row r="13" spans="1:5" ht="18.75" customHeight="1">
      <c r="A13" s="4" t="s">
        <v>5</v>
      </c>
      <c r="B13" s="5" t="s">
        <v>37</v>
      </c>
      <c r="C13" s="4" t="s">
        <v>39</v>
      </c>
      <c r="D13" s="16"/>
      <c r="E13" s="24"/>
    </row>
    <row r="14" spans="1:5" ht="18.75" customHeight="1">
      <c r="A14" s="4" t="s">
        <v>8</v>
      </c>
      <c r="B14" s="5" t="s">
        <v>9</v>
      </c>
      <c r="C14" s="4" t="s">
        <v>13</v>
      </c>
      <c r="D14" s="16"/>
      <c r="E14" s="24"/>
    </row>
    <row r="15" spans="1:5" ht="18.75" customHeight="1">
      <c r="A15" s="4" t="s">
        <v>10</v>
      </c>
      <c r="B15" s="5" t="s">
        <v>40</v>
      </c>
      <c r="C15" s="4" t="s">
        <v>35</v>
      </c>
      <c r="D15" s="16">
        <v>200000</v>
      </c>
      <c r="E15" s="24"/>
    </row>
    <row r="16" spans="1:5" ht="18.75" customHeight="1">
      <c r="A16" s="4" t="s">
        <v>16</v>
      </c>
      <c r="B16" s="8" t="s">
        <v>25</v>
      </c>
      <c r="C16" s="7" t="s">
        <v>15</v>
      </c>
      <c r="D16" s="17">
        <v>194263</v>
      </c>
      <c r="E16" s="25">
        <v>194263.07</v>
      </c>
    </row>
    <row r="17" spans="1:5" ht="18.75" customHeight="1">
      <c r="A17" s="29" t="s">
        <v>38</v>
      </c>
      <c r="B17" s="29"/>
      <c r="C17" s="13"/>
      <c r="D17" s="14">
        <f>SUM(D18:D24)</f>
        <v>1107540</v>
      </c>
      <c r="E17" s="22">
        <f>SUM(E18:E24)</f>
        <v>2828454.38</v>
      </c>
    </row>
    <row r="18" spans="1:5" ht="18.75" customHeight="1">
      <c r="A18" s="2" t="s">
        <v>2</v>
      </c>
      <c r="B18" s="3" t="s">
        <v>28</v>
      </c>
      <c r="C18" s="2" t="s">
        <v>18</v>
      </c>
      <c r="D18" s="15">
        <v>480060</v>
      </c>
      <c r="E18" s="23">
        <v>335153.83</v>
      </c>
    </row>
    <row r="19" spans="1:5" ht="18.75" customHeight="1">
      <c r="A19" s="4" t="s">
        <v>3</v>
      </c>
      <c r="B19" s="5" t="s">
        <v>17</v>
      </c>
      <c r="C19" s="4" t="s">
        <v>18</v>
      </c>
      <c r="D19" s="16">
        <v>627480</v>
      </c>
      <c r="E19" s="24">
        <v>493300.55</v>
      </c>
    </row>
    <row r="20" spans="1:5" ht="38.25">
      <c r="A20" s="4" t="s">
        <v>4</v>
      </c>
      <c r="B20" s="6" t="s">
        <v>31</v>
      </c>
      <c r="C20" s="4" t="s">
        <v>32</v>
      </c>
      <c r="D20" s="16"/>
      <c r="E20" s="24"/>
    </row>
    <row r="21" spans="1:5" ht="18.75" customHeight="1">
      <c r="A21" s="4" t="s">
        <v>0</v>
      </c>
      <c r="B21" s="5" t="s">
        <v>29</v>
      </c>
      <c r="C21" s="4" t="s">
        <v>24</v>
      </c>
      <c r="D21" s="16"/>
      <c r="E21" s="24"/>
    </row>
    <row r="22" spans="1:5" ht="18.75" customHeight="1">
      <c r="A22" s="4" t="s">
        <v>5</v>
      </c>
      <c r="B22" s="5" t="s">
        <v>30</v>
      </c>
      <c r="C22" s="4" t="s">
        <v>20</v>
      </c>
      <c r="D22" s="16"/>
      <c r="E22" s="24">
        <v>2000000</v>
      </c>
    </row>
    <row r="23" spans="1:5" ht="18.75" customHeight="1">
      <c r="A23" s="4" t="s">
        <v>8</v>
      </c>
      <c r="B23" s="5" t="s">
        <v>41</v>
      </c>
      <c r="C23" s="4" t="s">
        <v>21</v>
      </c>
      <c r="D23" s="16"/>
      <c r="E23" s="24"/>
    </row>
    <row r="24" spans="1:5" ht="18.75" customHeight="1">
      <c r="A24" s="7" t="s">
        <v>10</v>
      </c>
      <c r="B24" s="8" t="s">
        <v>22</v>
      </c>
      <c r="C24" s="7" t="s">
        <v>19</v>
      </c>
      <c r="D24" s="17"/>
      <c r="E24" s="25"/>
    </row>
    <row r="25" spans="1:4" ht="7.5" customHeight="1">
      <c r="A25" s="18"/>
      <c r="B25" s="19"/>
      <c r="C25" s="19"/>
      <c r="D25" s="19"/>
    </row>
    <row r="26" spans="1:4" ht="12.75">
      <c r="A26" s="20"/>
      <c r="B26" s="21"/>
      <c r="C26" s="21"/>
      <c r="D26" s="21"/>
    </row>
    <row r="27" spans="2:5" ht="15.75">
      <c r="B27" s="33" t="s">
        <v>50</v>
      </c>
      <c r="C27" s="34"/>
      <c r="D27" s="26" t="s">
        <v>46</v>
      </c>
      <c r="E27" s="26" t="s">
        <v>47</v>
      </c>
    </row>
    <row r="28" spans="2:5" ht="15.75">
      <c r="B28" s="32" t="s">
        <v>45</v>
      </c>
      <c r="C28" s="32"/>
      <c r="D28" s="27">
        <v>22922804</v>
      </c>
      <c r="E28" s="27">
        <v>17565926.9</v>
      </c>
    </row>
    <row r="29" spans="2:5" ht="15.75">
      <c r="B29" s="32" t="s">
        <v>48</v>
      </c>
      <c r="C29" s="32"/>
      <c r="D29" s="27">
        <v>23689262</v>
      </c>
      <c r="E29" s="27">
        <v>15061673.01</v>
      </c>
    </row>
    <row r="30" spans="2:5" ht="15.75">
      <c r="B30" s="32" t="s">
        <v>49</v>
      </c>
      <c r="C30" s="32"/>
      <c r="D30" s="27">
        <v>-766458</v>
      </c>
      <c r="E30" s="27">
        <v>2504253.89</v>
      </c>
    </row>
  </sheetData>
  <mergeCells count="12">
    <mergeCell ref="B28:C28"/>
    <mergeCell ref="B29:C29"/>
    <mergeCell ref="B30:C30"/>
    <mergeCell ref="B27:C27"/>
    <mergeCell ref="E4:E6"/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Warda Jarosław</dc:creator>
  <cp:keywords/>
  <dc:description/>
  <cp:lastModifiedBy>203</cp:lastModifiedBy>
  <cp:lastPrinted>2007-10-29T13:42:49Z</cp:lastPrinted>
  <dcterms:created xsi:type="dcterms:W3CDTF">1998-12-09T13:02:10Z</dcterms:created>
  <dcterms:modified xsi:type="dcterms:W3CDTF">2007-10-29T13:46:43Z</dcterms:modified>
  <cp:category/>
  <cp:version/>
  <cp:contentType/>
  <cp:contentStatus/>
</cp:coreProperties>
</file>